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баланс" sheetId="10" r:id="rId1"/>
    <sheet name="расход 19" sheetId="8" r:id="rId2"/>
    <sheet name="Доход 19" sheetId="6" r:id="rId3"/>
  </sheets>
  <externalReferences>
    <externalReference r:id="rId4"/>
  </externalReferences>
  <definedNames>
    <definedName name="_xlnm.Print_Area" localSheetId="0">баланс!$A$1:$F$28</definedName>
    <definedName name="_xlnm.Print_Area" localSheetId="2">'Доход 19'!$B$1:$D$63</definedName>
    <definedName name="_xlnm.Print_Area" localSheetId="1">'расход 19'!$A$1:$F$170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0" l="1"/>
  <c r="C22" i="10"/>
  <c r="C21" i="10"/>
  <c r="C13" i="10"/>
  <c r="C25" i="10" s="1"/>
  <c r="C27" i="10" s="1"/>
  <c r="C26" i="10" s="1"/>
  <c r="F170" i="8"/>
  <c r="F169" i="8"/>
  <c r="F168" i="8" s="1"/>
  <c r="F167" i="8"/>
  <c r="F166" i="8" s="1"/>
  <c r="F165" i="8"/>
  <c r="F164" i="8"/>
  <c r="F162" i="8"/>
  <c r="F160" i="8"/>
  <c r="F159" i="8"/>
  <c r="F158" i="8"/>
  <c r="F157" i="8"/>
  <c r="F156" i="8"/>
  <c r="F155" i="8"/>
  <c r="F153" i="8"/>
  <c r="F151" i="8" s="1"/>
  <c r="F152" i="8"/>
  <c r="F150" i="8"/>
  <c r="F149" i="8"/>
  <c r="F148" i="8"/>
  <c r="F146" i="8"/>
  <c r="F145" i="8"/>
  <c r="F144" i="8"/>
  <c r="F143" i="8"/>
  <c r="F142" i="8"/>
  <c r="F141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8" i="8"/>
  <c r="F117" i="8"/>
  <c r="F115" i="8" s="1"/>
  <c r="F116" i="8"/>
  <c r="F114" i="8"/>
  <c r="F113" i="8"/>
  <c r="F112" i="8"/>
  <c r="F111" i="8"/>
  <c r="F110" i="8"/>
  <c r="F109" i="8"/>
  <c r="F105" i="8"/>
  <c r="F104" i="8"/>
  <c r="F103" i="8"/>
  <c r="F102" i="8" s="1"/>
  <c r="F101" i="8"/>
  <c r="F100" i="8"/>
  <c r="F99" i="8"/>
  <c r="F98" i="8"/>
  <c r="F97" i="8"/>
  <c r="F96" i="8" s="1"/>
  <c r="F93" i="8"/>
  <c r="F92" i="8"/>
  <c r="F91" i="8"/>
  <c r="F90" i="8"/>
  <c r="F89" i="8"/>
  <c r="F88" i="8" s="1"/>
  <c r="F87" i="8"/>
  <c r="F86" i="8"/>
  <c r="F85" i="8" s="1"/>
  <c r="F80" i="8" s="1"/>
  <c r="F84" i="8"/>
  <c r="F83" i="8"/>
  <c r="F82" i="8"/>
  <c r="F81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 s="1"/>
  <c r="F66" i="8"/>
  <c r="F65" i="8"/>
  <c r="F64" i="8"/>
  <c r="F63" i="8"/>
  <c r="F62" i="8"/>
  <c r="F60" i="8"/>
  <c r="F59" i="8"/>
  <c r="F57" i="8"/>
  <c r="F55" i="8"/>
  <c r="F54" i="8" s="1"/>
  <c r="F53" i="8"/>
  <c r="F52" i="8"/>
  <c r="F51" i="8"/>
  <c r="F50" i="8"/>
  <c r="F49" i="8"/>
  <c r="F47" i="8"/>
  <c r="F46" i="8"/>
  <c r="F45" i="8" s="1"/>
  <c r="F44" i="8" s="1"/>
  <c r="F43" i="8"/>
  <c r="F42" i="8" s="1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 s="1"/>
  <c r="F25" i="8"/>
  <c r="F24" i="8"/>
  <c r="F23" i="8"/>
  <c r="F22" i="8"/>
  <c r="F21" i="8"/>
  <c r="F19" i="8"/>
  <c r="F18" i="8"/>
  <c r="D51" i="6"/>
  <c r="D47" i="6"/>
  <c r="D45" i="6"/>
  <c r="D41" i="6"/>
  <c r="D40" i="6"/>
  <c r="D39" i="6"/>
  <c r="D36" i="6"/>
  <c r="D32" i="6"/>
  <c r="D29" i="6"/>
  <c r="D27" i="6"/>
  <c r="D26" i="6" s="1"/>
  <c r="D22" i="6"/>
  <c r="D17" i="6"/>
  <c r="D15" i="6"/>
  <c r="D14" i="6"/>
  <c r="D13" i="6" s="1"/>
  <c r="D12" i="6" s="1"/>
  <c r="D11" i="6" s="1"/>
  <c r="D63" i="6" s="1"/>
  <c r="F58" i="8" l="1"/>
  <c r="F56" i="8" s="1"/>
  <c r="F154" i="8"/>
  <c r="F163" i="8"/>
  <c r="F161" i="8" s="1"/>
  <c r="F20" i="8"/>
  <c r="F108" i="8"/>
  <c r="F95" i="8"/>
  <c r="F119" i="8"/>
  <c r="F140" i="8"/>
  <c r="F147" i="8"/>
  <c r="F94" i="8"/>
  <c r="F107" i="8"/>
  <c r="F106" i="8" s="1"/>
  <c r="F17" i="8"/>
  <c r="F16" i="8" s="1"/>
  <c r="F139" i="8" l="1"/>
  <c r="F15" i="8"/>
</calcChain>
</file>

<file path=xl/sharedStrings.xml><?xml version="1.0" encoding="utf-8"?>
<sst xmlns="http://schemas.openxmlformats.org/spreadsheetml/2006/main" count="322" uniqueCount="229">
  <si>
    <t xml:space="preserve">к Решению Собрания депутатов Унцукульского района </t>
  </si>
  <si>
    <t>"О проекте бюджета МО "Унцукульский район" на 2019 г.и плановый период 2020-2021 гг."</t>
  </si>
  <si>
    <t>(тыс.рублей)</t>
  </si>
  <si>
    <t>Наименование показателя</t>
  </si>
  <si>
    <t>Рз</t>
  </si>
  <si>
    <t>ПР</t>
  </si>
  <si>
    <t>ЦСР</t>
  </si>
  <si>
    <t>ВР</t>
  </si>
  <si>
    <t>Сумма -  всего:</t>
  </si>
  <si>
    <t>ВСЕГО</t>
  </si>
  <si>
    <t>Общегосударственные расходы</t>
  </si>
  <si>
    <t>Функционирование высшего должностного лица органа местного самоуправления - заработная плата с начислениями</t>
  </si>
  <si>
    <t xml:space="preserve">Заработная плата </t>
  </si>
  <si>
    <t>Начисления на заработную плату</t>
  </si>
  <si>
    <t>Аппарат Р/Собрание</t>
  </si>
  <si>
    <t>Закупка товаров и услуг для муниципальных нужд</t>
  </si>
  <si>
    <t>Аппарат администрации района</t>
  </si>
  <si>
    <t>Оплата налогов (налог на имущество, земельный налог)</t>
  </si>
  <si>
    <t>Оплата прочих налогов</t>
  </si>
  <si>
    <t xml:space="preserve">На погашение задолженности по исполнительным листам </t>
  </si>
  <si>
    <t>Орг. деятельности комиссии по делам несовершенолетних</t>
  </si>
  <si>
    <t>Орг. деятельности адм.комиссии</t>
  </si>
  <si>
    <t>Судебная система</t>
  </si>
  <si>
    <t xml:space="preserve">Обеспечение деятельности финансовых, налоговых и таможенных органов и органов надзора </t>
  </si>
  <si>
    <t>Командировочные расходы</t>
  </si>
  <si>
    <t xml:space="preserve">Резервный фонд </t>
  </si>
  <si>
    <t>Резервный  фонд главы администрации</t>
  </si>
  <si>
    <t>Архивный фонд (закупка товаров и услуг для муниципальных нужд)</t>
  </si>
  <si>
    <t>На содержание мун.учреждений</t>
  </si>
  <si>
    <t>Заработная плата</t>
  </si>
  <si>
    <t>Мероприятия по АТК</t>
  </si>
  <si>
    <t>Национальная оборона</t>
  </si>
  <si>
    <t>Субвенция бюджетам поселений на осуществление первичного воинского учета</t>
  </si>
  <si>
    <t>Национальная безопасность и правоохранительная деятельность</t>
  </si>
  <si>
    <t>Гос.регистрация актов гражд.состояния (Заработная плата)</t>
  </si>
  <si>
    <t>Гос.регистрация актов гражд.состояния (Начисления на заработную плату)</t>
  </si>
  <si>
    <t>Нач.ГО и ЧС (заработная плата)</t>
  </si>
  <si>
    <t>Нач.ГО и ЧС (начисления на заработную плату)</t>
  </si>
  <si>
    <t>ЕДДС (Заработная плата)</t>
  </si>
  <si>
    <t>ЕДДС (Начисления на заработную плату)</t>
  </si>
  <si>
    <t>Мероприятия по противодействию наркотикам</t>
  </si>
  <si>
    <t>Антикоррупционные мероприятия</t>
  </si>
  <si>
    <t>Профилактика правонарушений</t>
  </si>
  <si>
    <t>Национальная экономика</t>
  </si>
  <si>
    <t>Содержание отдела сельского хозяйства (заработная плата)</t>
  </si>
  <si>
    <t>Содержание отдела сельского хозяйства (начисление на заработную плату)</t>
  </si>
  <si>
    <t xml:space="preserve">Муниципальный дорожный фонд (ремонт и содержание  дорог) </t>
  </si>
  <si>
    <t>Топосъемка земельных участков МО "С/с Араканский" и МО "С/с Унцукульский"</t>
  </si>
  <si>
    <t xml:space="preserve">Жилищно-коммунальное хозяйство </t>
  </si>
  <si>
    <t>Образование</t>
  </si>
  <si>
    <t>Детские дошкольные учреждения</t>
  </si>
  <si>
    <t>Обеспечение деятельности учреждения за счет дотации и налогов и сборов , в том числе:</t>
  </si>
  <si>
    <t>Расходы за счет госстандарта</t>
  </si>
  <si>
    <t>Учреждения общего образования</t>
  </si>
  <si>
    <t xml:space="preserve">Общеобразовательные учреждения - Школы </t>
  </si>
  <si>
    <t>Обеспечение деятельности учреждения за счет дотации и налогов и сборов, в том числе:</t>
  </si>
  <si>
    <t>Транспортный налог</t>
  </si>
  <si>
    <t>Питание -4 классов</t>
  </si>
  <si>
    <t>Учреждения дополнительного образования детей</t>
  </si>
  <si>
    <t>На мероприятия по мол.политике</t>
  </si>
  <si>
    <t>Другие вопросы в области обраования</t>
  </si>
  <si>
    <t>Содержание нач. УО (заработная плата)</t>
  </si>
  <si>
    <t>Содержание нач. УО (начисление на заработную плату)</t>
  </si>
  <si>
    <t>Организация деятельности по опеке и попечительству</t>
  </si>
  <si>
    <t>начисление на заработную плату</t>
  </si>
  <si>
    <t>Культура и кинематография</t>
  </si>
  <si>
    <t>Дворцы и дома культуры</t>
  </si>
  <si>
    <t xml:space="preserve">Библиотеки </t>
  </si>
  <si>
    <t>Содержание нач.УК</t>
  </si>
  <si>
    <t>заработная плата</t>
  </si>
  <si>
    <t>Социальная политика</t>
  </si>
  <si>
    <t>Доплата к пенсиям муниципальных служащих</t>
  </si>
  <si>
    <t>На содержание ребенка в семье опекуна и приемной семье, а также на оплату труда приемному родителю</t>
  </si>
  <si>
    <t>22500R0820</t>
  </si>
  <si>
    <t>Компенсация части род.платы</t>
  </si>
  <si>
    <t>Физическая культура и спорт</t>
  </si>
  <si>
    <t>На мероприятия по физ-ре и спорту</t>
  </si>
  <si>
    <t>Отдел по физкультуре и спорту</t>
  </si>
  <si>
    <t>Средства массовой информации</t>
  </si>
  <si>
    <t>На субсидии МБУ "ЕИС"</t>
  </si>
  <si>
    <t xml:space="preserve">Межбюджетные трансферты </t>
  </si>
  <si>
    <t>Дотация бюджетам поселений на выравнивание уровня бюджетной обеспеченности</t>
  </si>
  <si>
    <t xml:space="preserve">Приложение </t>
  </si>
  <si>
    <t>№ 96 от 27 февраля 2019  г.</t>
  </si>
  <si>
    <t>РАСПРЕДЕЛЕНИЕ</t>
  </si>
  <si>
    <t xml:space="preserve">бюджетных ассигнований на 2019 год  по разделам и подразделам, целевым статьям и видам </t>
  </si>
  <si>
    <t>расходов классификации расходов районного бюджета МО "Унцукульский район"</t>
  </si>
  <si>
    <t>Функционирование местных администраций</t>
  </si>
  <si>
    <t>Другие общегосударственные вопросы</t>
  </si>
  <si>
    <t>Ликвидация последствий ЧС</t>
  </si>
  <si>
    <t>Ген.планы, ПЗЗ и карт (планов) для границ поселений</t>
  </si>
  <si>
    <t>0000000000</t>
  </si>
  <si>
    <t>Расходы по переданным по 131-ФЗ полномочий району</t>
  </si>
  <si>
    <t>Организация в границах поселений электроснабжения населения</t>
  </si>
  <si>
    <t>На обеспечение жилыми помещениями детей - сирот фед.(19-780)</t>
  </si>
  <si>
    <t>На обеспечение жилыми помещениями детей - сирот респуб.</t>
  </si>
  <si>
    <t>Единовременное пособие при устройстве детей в семью  (19-206)</t>
  </si>
  <si>
    <t>Иная дотация бюджетам поселений на част.компенс.расходов на повышение оплаты труда</t>
  </si>
  <si>
    <t>Приложение</t>
  </si>
  <si>
    <t>РАСШИФРОВКА ДОХОДОВ</t>
  </si>
  <si>
    <t>бюджета МО "Унцукульский район" на 2019 год</t>
  </si>
  <si>
    <t>( тыс.рублей)</t>
  </si>
  <si>
    <t>Код бюджетной классификации</t>
  </si>
  <si>
    <t>Наименование доходов</t>
  </si>
  <si>
    <t>Мун. район</t>
  </si>
  <si>
    <t>000 1 00 00000 00 0000 000</t>
  </si>
  <si>
    <t>1. ДОХОДЫ (налоговые + неналоговые доходы)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</si>
  <si>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</si>
  <si>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</si>
  <si>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</si>
  <si>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</si>
  <si>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</si>
  <si>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</si>
  <si>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</si>
  <si>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</si>
  <si>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000 1 03 00000 00 0000 110</t>
  </si>
  <si>
    <t xml:space="preserve">НАЛОГИ НА ТОВАРЫ (РАБОТЫ И УСЛУГИ) РЕАЛИЗУЕМЫЕ НА ТЕРРИТОРИИ РОССИЙСКОЙ ФЕДЕРАЦИИ 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</si>
  <si>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</si>
  <si>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</si>
  <si>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</si>
  <si>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</si>
  <si>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</si>
  <si>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</si>
  <si>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</si>
  <si>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</si>
  <si>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</si>
  <si>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</si>
  <si>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</si>
  <si>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</si>
  <si>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000 1 05 02000 01 0000 110</t>
  </si>
  <si>
    <t>Единый налог на вмененный доход для отд. видов деят-ти</t>
  </si>
  <si>
    <t>000 1 05 03000 01 0000 110</t>
  </si>
  <si>
    <t>Единый сельскохозяйственный налог</t>
  </si>
  <si>
    <t>000 1 08 00000 00 0000 000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</si>
  <si>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</si>
  <si>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</si>
  <si>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</si>
  <si>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</si>
  <si>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судьями(за исключением госпошлины по делам, рассм-м ВС РФ)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</si>
  <si>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</si>
  <si>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</si>
  <si>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</si>
  <si>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</si>
  <si>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</si>
  <si>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</si>
  <si>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</si>
  <si>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</si>
  <si>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000 1 16 28000 01 0000 140</t>
  </si>
  <si>
    <t>Денежные взыскания за нарушения  СЭБ и ЗПП</t>
  </si>
  <si>
    <t>000 1 16 43000 01 0000 140</t>
  </si>
  <si>
    <t>Денежные взыскания за нарушения  законодательства об адм.правонарушениях</t>
  </si>
  <si>
    <t>Прочие доходы от оказания платных услуг</t>
  </si>
  <si>
    <t>000 1 13 01995 05 0000 130</t>
  </si>
  <si>
    <t xml:space="preserve"> - сборы родительской платы за содержание детей в дошкольных учреждениях района</t>
  </si>
  <si>
    <t>000 2 00 00000 00 0000 000</t>
  </si>
  <si>
    <t xml:space="preserve">3. БЕЗВОЗМЕЗДНЫЕ ПОСТУПЛЕНИЯ </t>
  </si>
  <si>
    <t>000 2 02 00000 00 0000 000</t>
  </si>
  <si>
    <t>Безвозмездные поступления от других бюджетов бюджетной системы РФ</t>
  </si>
  <si>
    <t>000 2 02 15000 00 0000 150</t>
  </si>
  <si>
    <t xml:space="preserve">ДОТАЦИИ от других бюджетов бюджетной системы РФ </t>
  </si>
  <si>
    <t>000 2 02 15001 05 0000 150</t>
  </si>
  <si>
    <t>Дотации из Регионального фонда финансовой поддержки муниципальных районов - дотации бюджетам мун.районов на выравнивание уровня бюджетной обеспеченности</t>
  </si>
  <si>
    <t>000 2 02 15009 05 0000 150</t>
  </si>
  <si>
    <t>Дотации муниципального района на частичную компенсацию дополнительных расходов на повышение оплаты труда работников бюджетной сферы</t>
  </si>
  <si>
    <t xml:space="preserve">Дотации поселений на частичную компенсацию дополнительных расходов на повышение оплаты труда работников бюджетной сферы </t>
  </si>
  <si>
    <t>000 2 02 02000 00 0000 150</t>
  </si>
  <si>
    <t>СУБСИДИИ  от других бюджетов бюджетной системы РФ</t>
  </si>
  <si>
    <t>000 2 02 29999 05 0000 150</t>
  </si>
  <si>
    <t>Субсидии на обеспечение разового питания учащихся 1-4 классов</t>
  </si>
  <si>
    <t>000 2 02 30000 00 0000 150</t>
  </si>
  <si>
    <t>СУБВЕНЦИИ от других бюджетов бюджетной системы РФ</t>
  </si>
  <si>
    <t>000 2 02 35930 05 0000 150</t>
  </si>
  <si>
    <t xml:space="preserve">Субвенции  бюджетам муниципальных районов на  государственную регистрацию актов гражданского состояния </t>
  </si>
  <si>
    <t>000 2 02 35118 05 0000 150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</si>
  <si>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</si>
  <si>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000 2 02 35120 05 0000 150</t>
  </si>
  <si>
    <t>На осуществление полномочий по составлению (изменению) списков кандидатов в присяжные заседатели федеральных судов общей юрисдикции РФ</t>
  </si>
  <si>
    <t>000 2 02 30024 05 0000 150</t>
  </si>
  <si>
    <t>Субвенции бюджетам муниципальных районов на выполнение передаваемых полномочий субъектов РФ всего:</t>
  </si>
  <si>
    <t>Субвенции на реализацию основных общеобразовательных программ (госстандарт образования)</t>
  </si>
  <si>
    <t>Субвенции на реализацию основных общеобразовательных программ (госстандарт дошкольного образования)</t>
  </si>
  <si>
    <t xml:space="preserve"> Субвенции на выполнение государственных полномочий Республики Дагестан по хранению, комплектованию, учету и использованию Архивного фонда Республики Дагестан </t>
  </si>
  <si>
    <t>Субвенции бюджетам муниципальных районов на организацию и осуществление деятельности по опеке и попечительству</t>
  </si>
  <si>
    <t>Субвенции на выполнение полномочий по образованию  и организации  деятельности административных комиссий</t>
  </si>
  <si>
    <t>Субвенции на выполнение полномочий по образованию  и организации  деятельности административных комиссий по делам несовершеннолетних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</si>
  <si>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</si>
  <si>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000 2 02 30027 05 000 150</t>
  </si>
  <si>
    <t>000 2 02 30029 05 000 150</t>
  </si>
  <si>
    <t>На компенсацию части родительской платы за содержание детей в ДОУ</t>
  </si>
  <si>
    <t>000 2 02 35082 05 000 150</t>
  </si>
  <si>
    <t>На обеспечение жилыми помещениями детей - сирот</t>
  </si>
  <si>
    <t>000 2 02 35260 05 0000 150</t>
  </si>
  <si>
    <t xml:space="preserve">Единовременное пособие при всех формах устройства детей в семью </t>
  </si>
  <si>
    <t>ВСЕГО  ДОХОДОВ:</t>
  </si>
  <si>
    <t>Баланс</t>
  </si>
  <si>
    <t>финансовых ресурсов МО "Унцукульский район"</t>
  </si>
  <si>
    <t>на 2019 год</t>
  </si>
  <si>
    <t>(тыс руб.)</t>
  </si>
  <si>
    <t>№ п/п</t>
  </si>
  <si>
    <t>Доходы бюджета</t>
  </si>
  <si>
    <t xml:space="preserve">сумма </t>
  </si>
  <si>
    <t>Расходы бюджета</t>
  </si>
  <si>
    <t>сумма</t>
  </si>
  <si>
    <t xml:space="preserve"> - НДФЛ</t>
  </si>
  <si>
    <t>0100</t>
  </si>
  <si>
    <t xml:space="preserve"> - Акцизы (ГСМ)</t>
  </si>
  <si>
    <t>0200</t>
  </si>
  <si>
    <t xml:space="preserve"> - УСНО</t>
  </si>
  <si>
    <t>0300</t>
  </si>
  <si>
    <t xml:space="preserve"> - ЕНВД</t>
  </si>
  <si>
    <t>0400</t>
  </si>
  <si>
    <t xml:space="preserve"> - ЕСХН</t>
  </si>
  <si>
    <t>0500</t>
  </si>
  <si>
    <t xml:space="preserve"> - госпошлина</t>
  </si>
  <si>
    <t>0700</t>
  </si>
  <si>
    <t>Неналоговые доходы</t>
  </si>
  <si>
    <t>0800</t>
  </si>
  <si>
    <t>Безвозмездные поступления</t>
  </si>
  <si>
    <t>1000</t>
  </si>
  <si>
    <t xml:space="preserve"> - Дотация</t>
  </si>
  <si>
    <t>1100</t>
  </si>
  <si>
    <t xml:space="preserve"> - субсидии</t>
  </si>
  <si>
    <t>1200</t>
  </si>
  <si>
    <t xml:space="preserve"> - субвенция</t>
  </si>
  <si>
    <t>1400</t>
  </si>
  <si>
    <t>ИТОГО ДОХОДОВ</t>
  </si>
  <si>
    <t>ИТОГО РАСХОДОВ</t>
  </si>
  <si>
    <t>Источники финансирования децицита бюджета</t>
  </si>
  <si>
    <t>Изменения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</si>
</sst>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0000"/>
    <numFmt numFmtId="165" formatCode="0000000000"/>
    <numFmt numFmtId="166" formatCode="0.000"/>
    <numFmt numFmtId="167" formatCode="00"/>
    <numFmt numFmtId="168" formatCode="000"/>
    <numFmt numFmtId="169" formatCode="0000"/>
    <numFmt numFmtId="170" formatCode="0.0"/>
    <numFmt numFmtId="171" formatCode="0000000"/>
    <numFmt numFmtId="172" formatCode="#,##0.000"/>
    <numFmt numFmtId="173" formatCode="#,##0.0"/>
    <numFmt numFmtId="174" formatCode="#,##0.000;[Red]\-#,##0.000;0.000"/>
    <numFmt numFmtId="175" formatCode="#,##0.0;[Red]\-#,##0.0;0.0"/>
    <numFmt numFmtId="176" formatCode="#,##0;[Red]\-#,##0;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8"/>
      <name val="Times New Roman"/>
      <family val="1"/>
      <charset val="204"/>
    </font>
    <font>
      <b/>
      <i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8"/>
      <color theme="3"/>
      <name val="Times New Roman"/>
      <family val="1"/>
      <charset val="204"/>
    </font>
    <font>
      <i/>
      <sz val="10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2" fillId="0" borderId="0" xfId="1" applyFont="1"/>
    <xf numFmtId="164" fontId="3" fillId="0" borderId="0" xfId="1" applyNumberFormat="1" applyFont="1" applyAlignment="1">
      <alignment horizontal="right"/>
    </xf>
    <xf numFmtId="0" fontId="1" fillId="0" borderId="0" xfId="1"/>
    <xf numFmtId="164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164" fontId="5" fillId="0" borderId="0" xfId="2" applyNumberFormat="1" applyFont="1" applyAlignment="1">
      <alignment horizontal="right"/>
    </xf>
    <xf numFmtId="164" fontId="2" fillId="0" borderId="0" xfId="1" applyNumberFormat="1" applyFont="1"/>
    <xf numFmtId="0" fontId="2" fillId="0" borderId="8" xfId="3" applyNumberFormat="1" applyFont="1" applyFill="1" applyBorder="1" applyAlignment="1" applyProtection="1">
      <alignment horizontal="centerContinuous"/>
      <protection hidden="1"/>
    </xf>
    <xf numFmtId="0" fontId="2" fillId="0" borderId="9" xfId="3" applyNumberFormat="1" applyFont="1" applyFill="1" applyBorder="1" applyAlignment="1" applyProtection="1">
      <alignment horizontal="center"/>
      <protection hidden="1"/>
    </xf>
    <xf numFmtId="1" fontId="2" fillId="0" borderId="10" xfId="3" applyNumberFormat="1" applyFont="1" applyFill="1" applyBorder="1" applyAlignment="1" applyProtection="1">
      <alignment horizontal="center"/>
      <protection hidden="1"/>
    </xf>
    <xf numFmtId="0" fontId="6" fillId="0" borderId="2" xfId="3" applyNumberFormat="1" applyFont="1" applyFill="1" applyBorder="1" applyAlignment="1" applyProtection="1">
      <alignment horizontal="centerContinuous"/>
      <protection hidden="1"/>
    </xf>
    <xf numFmtId="0" fontId="6" fillId="0" borderId="3" xfId="3" applyNumberFormat="1" applyFont="1" applyFill="1" applyBorder="1" applyAlignment="1" applyProtection="1">
      <alignment horizontal="center"/>
      <protection hidden="1"/>
    </xf>
    <xf numFmtId="165" fontId="6" fillId="0" borderId="3" xfId="3" applyNumberFormat="1" applyFont="1" applyFill="1" applyBorder="1" applyAlignment="1" applyProtection="1">
      <alignment horizontal="center"/>
      <protection hidden="1"/>
    </xf>
    <xf numFmtId="166" fontId="6" fillId="0" borderId="11" xfId="3" applyNumberFormat="1" applyFont="1" applyFill="1" applyBorder="1" applyAlignment="1" applyProtection="1">
      <alignment horizontal="left" indent="2"/>
      <protection hidden="1"/>
    </xf>
    <xf numFmtId="0" fontId="8" fillId="0" borderId="0" xfId="1" applyFont="1"/>
    <xf numFmtId="49" fontId="9" fillId="0" borderId="12" xfId="3" applyNumberFormat="1" applyFont="1" applyFill="1" applyBorder="1" applyAlignment="1" applyProtection="1">
      <alignment horizontal="left"/>
      <protection hidden="1"/>
    </xf>
    <xf numFmtId="167" fontId="9" fillId="0" borderId="13" xfId="3" applyNumberFormat="1" applyFont="1" applyFill="1" applyBorder="1" applyAlignment="1" applyProtection="1">
      <alignment horizontal="center"/>
      <protection hidden="1"/>
    </xf>
    <xf numFmtId="165" fontId="9" fillId="0" borderId="13" xfId="3" applyNumberFormat="1" applyFont="1" applyFill="1" applyBorder="1" applyAlignment="1" applyProtection="1">
      <alignment horizontal="center"/>
      <protection hidden="1"/>
    </xf>
    <xf numFmtId="168" fontId="9" fillId="0" borderId="13" xfId="3" applyNumberFormat="1" applyFont="1" applyFill="1" applyBorder="1" applyAlignment="1" applyProtection="1">
      <alignment horizontal="center"/>
      <protection hidden="1"/>
    </xf>
    <xf numFmtId="166" fontId="9" fillId="0" borderId="14" xfId="3" applyNumberFormat="1" applyFont="1" applyFill="1" applyBorder="1" applyAlignment="1" applyProtection="1">
      <alignment horizontal="right"/>
      <protection hidden="1"/>
    </xf>
    <xf numFmtId="166" fontId="10" fillId="0" borderId="0" xfId="1" applyNumberFormat="1" applyFont="1"/>
    <xf numFmtId="49" fontId="2" fillId="0" borderId="12" xfId="4" applyNumberFormat="1" applyFont="1" applyFill="1" applyBorder="1" applyAlignment="1" applyProtection="1">
      <alignment horizontal="left" wrapText="1"/>
      <protection hidden="1"/>
    </xf>
    <xf numFmtId="166" fontId="2" fillId="0" borderId="0" xfId="1" applyNumberFormat="1" applyFont="1"/>
    <xf numFmtId="169" fontId="2" fillId="0" borderId="12" xfId="4" applyNumberFormat="1" applyFont="1" applyFill="1" applyBorder="1" applyAlignment="1" applyProtection="1">
      <alignment wrapText="1"/>
      <protection hidden="1"/>
    </xf>
    <xf numFmtId="167" fontId="2" fillId="0" borderId="13" xfId="4" applyNumberFormat="1" applyFont="1" applyFill="1" applyBorder="1" applyAlignment="1" applyProtection="1">
      <alignment horizontal="center"/>
      <protection hidden="1"/>
    </xf>
    <xf numFmtId="165" fontId="2" fillId="0" borderId="13" xfId="4" applyNumberFormat="1" applyFont="1" applyFill="1" applyBorder="1" applyAlignment="1" applyProtection="1">
      <alignment horizontal="center"/>
      <protection hidden="1"/>
    </xf>
    <xf numFmtId="168" fontId="2" fillId="0" borderId="13" xfId="4" applyNumberFormat="1" applyFont="1" applyFill="1" applyBorder="1" applyAlignment="1" applyProtection="1">
      <alignment horizontal="center"/>
      <protection hidden="1"/>
    </xf>
    <xf numFmtId="166" fontId="2" fillId="0" borderId="14" xfId="3" applyNumberFormat="1" applyFont="1" applyFill="1" applyBorder="1" applyAlignment="1" applyProtection="1">
      <alignment horizontal="right"/>
      <protection hidden="1"/>
    </xf>
    <xf numFmtId="49" fontId="9" fillId="0" borderId="12" xfId="4" applyNumberFormat="1" applyFont="1" applyFill="1" applyBorder="1" applyAlignment="1" applyProtection="1">
      <alignment horizontal="left" wrapText="1"/>
      <protection hidden="1"/>
    </xf>
    <xf numFmtId="167" fontId="9" fillId="0" borderId="13" xfId="4" applyNumberFormat="1" applyFont="1" applyFill="1" applyBorder="1" applyAlignment="1" applyProtection="1">
      <alignment horizontal="center"/>
      <protection hidden="1"/>
    </xf>
    <xf numFmtId="165" fontId="9" fillId="0" borderId="13" xfId="4" applyNumberFormat="1" applyFont="1" applyFill="1" applyBorder="1" applyAlignment="1" applyProtection="1">
      <alignment horizontal="center"/>
      <protection hidden="1"/>
    </xf>
    <xf numFmtId="168" fontId="9" fillId="0" borderId="13" xfId="4" applyNumberFormat="1" applyFont="1" applyFill="1" applyBorder="1" applyAlignment="1" applyProtection="1">
      <alignment horizontal="center"/>
      <protection hidden="1"/>
    </xf>
    <xf numFmtId="0" fontId="9" fillId="0" borderId="0" xfId="1" applyFont="1"/>
    <xf numFmtId="170" fontId="2" fillId="0" borderId="14" xfId="3" applyNumberFormat="1" applyFont="1" applyFill="1" applyBorder="1" applyAlignment="1" applyProtection="1">
      <alignment horizontal="right"/>
      <protection hidden="1"/>
    </xf>
    <xf numFmtId="169" fontId="9" fillId="0" borderId="12" xfId="4" applyNumberFormat="1" applyFont="1" applyFill="1" applyBorder="1" applyAlignment="1" applyProtection="1">
      <alignment wrapText="1"/>
      <protection hidden="1"/>
    </xf>
    <xf numFmtId="49" fontId="7" fillId="0" borderId="12" xfId="4" applyNumberFormat="1" applyFont="1" applyFill="1" applyBorder="1" applyAlignment="1" applyProtection="1">
      <alignment horizontal="left" wrapText="1"/>
      <protection hidden="1"/>
    </xf>
    <xf numFmtId="167" fontId="7" fillId="0" borderId="13" xfId="4" applyNumberFormat="1" applyFont="1" applyFill="1" applyBorder="1" applyAlignment="1" applyProtection="1">
      <alignment horizontal="center"/>
      <protection hidden="1"/>
    </xf>
    <xf numFmtId="165" fontId="7" fillId="0" borderId="13" xfId="4" applyNumberFormat="1" applyFont="1" applyFill="1" applyBorder="1" applyAlignment="1" applyProtection="1">
      <alignment horizontal="center"/>
      <protection hidden="1"/>
    </xf>
    <xf numFmtId="168" fontId="7" fillId="0" borderId="13" xfId="4" applyNumberFormat="1" applyFont="1" applyFill="1" applyBorder="1" applyAlignment="1" applyProtection="1">
      <alignment horizontal="center"/>
      <protection hidden="1"/>
    </xf>
    <xf numFmtId="169" fontId="7" fillId="0" borderId="12" xfId="4" applyNumberFormat="1" applyFont="1" applyFill="1" applyBorder="1" applyAlignment="1" applyProtection="1">
      <alignment wrapText="1"/>
      <protection hidden="1"/>
    </xf>
    <xf numFmtId="166" fontId="7" fillId="0" borderId="14" xfId="3" applyNumberFormat="1" applyFont="1" applyFill="1" applyBorder="1" applyAlignment="1" applyProtection="1">
      <alignment horizontal="right"/>
      <protection hidden="1"/>
    </xf>
    <xf numFmtId="0" fontId="4" fillId="0" borderId="0" xfId="1" applyFont="1"/>
    <xf numFmtId="170" fontId="9" fillId="0" borderId="14" xfId="3" applyNumberFormat="1" applyFont="1" applyFill="1" applyBorder="1" applyAlignment="1" applyProtection="1">
      <alignment horizontal="right"/>
      <protection hidden="1"/>
    </xf>
    <xf numFmtId="169" fontId="2" fillId="0" borderId="12" xfId="3" applyNumberFormat="1" applyFont="1" applyFill="1" applyBorder="1" applyAlignment="1" applyProtection="1">
      <alignment wrapText="1"/>
      <protection hidden="1"/>
    </xf>
    <xf numFmtId="169" fontId="9" fillId="0" borderId="12" xfId="3" applyNumberFormat="1" applyFont="1" applyFill="1" applyBorder="1" applyAlignment="1" applyProtection="1">
      <alignment wrapText="1"/>
      <protection hidden="1"/>
    </xf>
    <xf numFmtId="167" fontId="4" fillId="0" borderId="13" xfId="4" applyNumberFormat="1" applyFont="1" applyFill="1" applyBorder="1" applyAlignment="1" applyProtection="1">
      <alignment horizontal="center"/>
      <protection hidden="1"/>
    </xf>
    <xf numFmtId="165" fontId="4" fillId="0" borderId="13" xfId="4" applyNumberFormat="1" applyFont="1" applyFill="1" applyBorder="1" applyAlignment="1" applyProtection="1">
      <alignment horizontal="center"/>
      <protection hidden="1"/>
    </xf>
    <xf numFmtId="168" fontId="4" fillId="0" borderId="13" xfId="4" applyNumberFormat="1" applyFont="1" applyFill="1" applyBorder="1" applyAlignment="1" applyProtection="1">
      <alignment horizontal="center"/>
      <protection hidden="1"/>
    </xf>
    <xf numFmtId="0" fontId="2" fillId="0" borderId="12" xfId="5" applyFont="1" applyBorder="1"/>
    <xf numFmtId="167" fontId="2" fillId="0" borderId="13" xfId="6" applyNumberFormat="1" applyFont="1" applyFill="1" applyBorder="1" applyAlignment="1" applyProtection="1">
      <alignment horizontal="center"/>
      <protection hidden="1"/>
    </xf>
    <xf numFmtId="171" fontId="2" fillId="0" borderId="13" xfId="6" applyNumberFormat="1" applyFont="1" applyFill="1" applyBorder="1" applyAlignment="1" applyProtection="1">
      <alignment horizontal="center"/>
      <protection hidden="1"/>
    </xf>
    <xf numFmtId="168" fontId="2" fillId="0" borderId="13" xfId="6" applyNumberFormat="1" applyFont="1" applyFill="1" applyBorder="1" applyAlignment="1" applyProtection="1">
      <alignment horizontal="center"/>
      <protection hidden="1"/>
    </xf>
    <xf numFmtId="170" fontId="7" fillId="0" borderId="13" xfId="4" applyNumberFormat="1" applyFont="1" applyFill="1" applyBorder="1" applyAlignment="1" applyProtection="1">
      <alignment horizontal="right"/>
      <protection hidden="1"/>
    </xf>
    <xf numFmtId="169" fontId="2" fillId="0" borderId="12" xfId="7" applyNumberFormat="1" applyFont="1" applyFill="1" applyBorder="1" applyAlignment="1" applyProtection="1">
      <alignment wrapText="1"/>
      <protection hidden="1"/>
    </xf>
    <xf numFmtId="0" fontId="2" fillId="0" borderId="12" xfId="8" applyFont="1" applyBorder="1" applyAlignment="1">
      <alignment wrapText="1"/>
    </xf>
    <xf numFmtId="0" fontId="9" fillId="0" borderId="12" xfId="8" applyFont="1" applyBorder="1" applyAlignment="1">
      <alignment wrapText="1"/>
    </xf>
    <xf numFmtId="166" fontId="9" fillId="0" borderId="14" xfId="9" applyNumberFormat="1" applyFont="1" applyFill="1" applyBorder="1" applyAlignment="1" applyProtection="1">
      <alignment horizontal="right"/>
      <protection hidden="1"/>
    </xf>
    <xf numFmtId="165" fontId="9" fillId="0" borderId="13" xfId="4" applyNumberFormat="1" applyFont="1" applyFill="1" applyBorder="1" applyAlignment="1" applyProtection="1">
      <alignment horizontal="center" wrapText="1"/>
      <protection hidden="1"/>
    </xf>
    <xf numFmtId="167" fontId="2" fillId="0" borderId="13" xfId="4" applyNumberFormat="1" applyFont="1" applyFill="1" applyBorder="1" applyAlignment="1" applyProtection="1">
      <alignment horizontal="center" wrapText="1"/>
      <protection hidden="1"/>
    </xf>
    <xf numFmtId="165" fontId="2" fillId="0" borderId="13" xfId="4" applyNumberFormat="1" applyFont="1" applyFill="1" applyBorder="1" applyAlignment="1" applyProtection="1">
      <alignment horizontal="center" wrapText="1"/>
      <protection hidden="1"/>
    </xf>
    <xf numFmtId="168" fontId="2" fillId="0" borderId="13" xfId="4" applyNumberFormat="1" applyFont="1" applyFill="1" applyBorder="1" applyAlignment="1" applyProtection="1">
      <alignment horizontal="center" wrapText="1"/>
      <protection hidden="1"/>
    </xf>
    <xf numFmtId="0" fontId="2" fillId="0" borderId="12" xfId="10" applyFont="1" applyFill="1" applyBorder="1" applyAlignment="1">
      <alignment wrapText="1"/>
    </xf>
    <xf numFmtId="165" fontId="2" fillId="0" borderId="13" xfId="6" applyNumberFormat="1" applyFont="1" applyFill="1" applyBorder="1" applyAlignment="1" applyProtection="1">
      <alignment horizontal="center"/>
      <protection hidden="1"/>
    </xf>
    <xf numFmtId="168" fontId="12" fillId="0" borderId="13" xfId="3" applyNumberFormat="1" applyFont="1" applyFill="1" applyBorder="1" applyAlignment="1" applyProtection="1">
      <alignment horizontal="center"/>
      <protection hidden="1"/>
    </xf>
    <xf numFmtId="170" fontId="2" fillId="0" borderId="0" xfId="1" applyNumberFormat="1" applyFont="1"/>
    <xf numFmtId="170" fontId="2" fillId="0" borderId="13" xfId="4" applyNumberFormat="1" applyFont="1" applyFill="1" applyBorder="1" applyAlignment="1" applyProtection="1">
      <alignment horizontal="right"/>
      <protection hidden="1"/>
    </xf>
    <xf numFmtId="0" fontId="6" fillId="0" borderId="0" xfId="1" applyFont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/>
    </xf>
    <xf numFmtId="164" fontId="6" fillId="0" borderId="0" xfId="2" applyNumberFormat="1" applyFont="1"/>
    <xf numFmtId="0" fontId="2" fillId="0" borderId="0" xfId="1" applyFont="1" applyAlignment="1">
      <alignment horizontal="left"/>
    </xf>
    <xf numFmtId="169" fontId="7" fillId="0" borderId="12" xfId="3" applyNumberFormat="1" applyFont="1" applyFill="1" applyBorder="1" applyAlignment="1" applyProtection="1">
      <alignment wrapText="1"/>
      <protection hidden="1"/>
    </xf>
    <xf numFmtId="169" fontId="9" fillId="0" borderId="15" xfId="4" applyNumberFormat="1" applyFont="1" applyFill="1" applyBorder="1" applyAlignment="1" applyProtection="1">
      <alignment wrapText="1"/>
      <protection hidden="1"/>
    </xf>
    <xf numFmtId="49" fontId="9" fillId="0" borderId="13" xfId="6" applyNumberFormat="1" applyFont="1" applyFill="1" applyBorder="1" applyAlignment="1" applyProtection="1">
      <alignment horizontal="center"/>
      <protection hidden="1"/>
    </xf>
    <xf numFmtId="0" fontId="9" fillId="0" borderId="12" xfId="11" applyFont="1" applyBorder="1" applyAlignment="1">
      <alignment wrapText="1"/>
    </xf>
    <xf numFmtId="167" fontId="9" fillId="0" borderId="16" xfId="6" applyNumberFormat="1" applyFont="1" applyFill="1" applyBorder="1" applyAlignment="1" applyProtection="1">
      <alignment horizontal="center"/>
      <protection hidden="1"/>
    </xf>
    <xf numFmtId="168" fontId="9" fillId="0" borderId="13" xfId="6" applyNumberFormat="1" applyFont="1" applyFill="1" applyBorder="1" applyAlignment="1" applyProtection="1">
      <alignment horizontal="center"/>
      <protection hidden="1"/>
    </xf>
    <xf numFmtId="4" fontId="9" fillId="0" borderId="14" xfId="5" applyNumberFormat="1" applyFont="1" applyBorder="1" applyAlignment="1">
      <alignment horizontal="right"/>
    </xf>
    <xf numFmtId="167" fontId="2" fillId="0" borderId="13" xfId="7" applyNumberFormat="1" applyFont="1" applyFill="1" applyBorder="1" applyAlignment="1" applyProtection="1">
      <alignment horizontal="center"/>
      <protection hidden="1"/>
    </xf>
    <xf numFmtId="168" fontId="2" fillId="0" borderId="13" xfId="7" applyNumberFormat="1" applyFont="1" applyFill="1" applyBorder="1" applyAlignment="1" applyProtection="1">
      <alignment horizontal="center"/>
      <protection hidden="1"/>
    </xf>
    <xf numFmtId="4" fontId="2" fillId="0" borderId="14" xfId="6" applyNumberFormat="1" applyFont="1" applyFill="1" applyBorder="1" applyAlignment="1" applyProtection="1">
      <alignment horizontal="right"/>
      <protection hidden="1"/>
    </xf>
    <xf numFmtId="0" fontId="16" fillId="0" borderId="0" xfId="10" applyFont="1"/>
    <xf numFmtId="0" fontId="3" fillId="0" borderId="0" xfId="2" applyFont="1" applyAlignment="1">
      <alignment horizontal="right"/>
    </xf>
    <xf numFmtId="0" fontId="11" fillId="0" borderId="0" xfId="10"/>
    <xf numFmtId="0" fontId="11" fillId="0" borderId="0" xfId="10" applyFill="1"/>
    <xf numFmtId="0" fontId="14" fillId="0" borderId="0" xfId="10" applyFont="1" applyAlignment="1">
      <alignment horizontal="center"/>
    </xf>
    <xf numFmtId="0" fontId="14" fillId="0" borderId="0" xfId="12" applyFont="1" applyAlignment="1">
      <alignment horizontal="center"/>
    </xf>
    <xf numFmtId="0" fontId="18" fillId="0" borderId="0" xfId="10" applyFont="1" applyBorder="1" applyAlignment="1"/>
    <xf numFmtId="0" fontId="19" fillId="0" borderId="1" xfId="10" applyFont="1" applyBorder="1" applyAlignment="1">
      <alignment horizontal="right"/>
    </xf>
    <xf numFmtId="0" fontId="6" fillId="0" borderId="17" xfId="10" applyFont="1" applyFill="1" applyBorder="1" applyAlignment="1">
      <alignment horizontal="center" wrapText="1"/>
    </xf>
    <xf numFmtId="0" fontId="6" fillId="0" borderId="18" xfId="10" applyFont="1" applyFill="1" applyBorder="1" applyAlignment="1">
      <alignment horizontal="center" wrapText="1"/>
    </xf>
    <xf numFmtId="172" fontId="11" fillId="0" borderId="4" xfId="10" applyNumberFormat="1" applyFont="1" applyFill="1" applyBorder="1" applyAlignment="1">
      <alignment horizontal="center" wrapText="1"/>
    </xf>
    <xf numFmtId="0" fontId="6" fillId="0" borderId="8" xfId="10" applyFont="1" applyFill="1" applyBorder="1" applyAlignment="1">
      <alignment horizontal="center" wrapText="1"/>
    </xf>
    <xf numFmtId="0" fontId="6" fillId="0" borderId="9" xfId="10" applyFont="1" applyFill="1" applyBorder="1" applyAlignment="1">
      <alignment horizontal="center" wrapText="1"/>
    </xf>
    <xf numFmtId="172" fontId="11" fillId="0" borderId="7" xfId="10" applyNumberFormat="1" applyFont="1" applyFill="1" applyBorder="1" applyAlignment="1">
      <alignment horizontal="center" wrapText="1"/>
    </xf>
    <xf numFmtId="0" fontId="20" fillId="0" borderId="2" xfId="10" applyFont="1" applyFill="1" applyBorder="1" applyAlignment="1">
      <alignment horizontal="left"/>
    </xf>
    <xf numFmtId="0" fontId="6" fillId="0" borderId="3" xfId="10" applyFont="1" applyFill="1" applyBorder="1" applyAlignment="1">
      <alignment horizontal="left" wrapText="1"/>
    </xf>
    <xf numFmtId="173" fontId="21" fillId="0" borderId="11" xfId="10" applyNumberFormat="1" applyFont="1" applyFill="1" applyBorder="1" applyAlignment="1">
      <alignment horizontal="center"/>
    </xf>
    <xf numFmtId="0" fontId="11" fillId="0" borderId="0" xfId="10" applyFont="1"/>
    <xf numFmtId="0" fontId="22" fillId="0" borderId="12" xfId="10" applyFont="1" applyFill="1" applyBorder="1" applyAlignment="1">
      <alignment horizontal="left"/>
    </xf>
    <xf numFmtId="0" fontId="16" fillId="0" borderId="13" xfId="10" applyFont="1" applyFill="1" applyBorder="1" applyAlignment="1">
      <alignment horizontal="left" wrapText="1"/>
    </xf>
    <xf numFmtId="173" fontId="23" fillId="0" borderId="14" xfId="10" applyNumberFormat="1" applyFont="1" applyFill="1" applyBorder="1" applyAlignment="1">
      <alignment horizontal="center"/>
    </xf>
    <xf numFmtId="0" fontId="22" fillId="0" borderId="12" xfId="10" applyFont="1" applyBorder="1" applyAlignment="1">
      <alignment horizontal="left"/>
    </xf>
    <xf numFmtId="0" fontId="2" fillId="0" borderId="13" xfId="10" applyFont="1" applyFill="1" applyBorder="1" applyAlignment="1">
      <alignment horizontal="left" wrapText="1"/>
    </xf>
    <xf numFmtId="173" fontId="2" fillId="0" borderId="14" xfId="10" applyNumberFormat="1" applyFont="1" applyFill="1" applyBorder="1" applyAlignment="1">
      <alignment horizontal="center"/>
    </xf>
    <xf numFmtId="49" fontId="2" fillId="0" borderId="13" xfId="10" applyNumberFormat="1" applyFont="1" applyFill="1" applyBorder="1" applyAlignment="1">
      <alignment horizontal="left" vertical="center" wrapText="1"/>
    </xf>
    <xf numFmtId="0" fontId="24" fillId="0" borderId="12" xfId="10" applyFont="1" applyBorder="1" applyAlignment="1">
      <alignment horizontal="left"/>
    </xf>
    <xf numFmtId="0" fontId="25" fillId="0" borderId="13" xfId="10" applyFont="1" applyFill="1" applyBorder="1" applyAlignment="1">
      <alignment horizontal="justify" vertical="top" wrapText="1"/>
    </xf>
    <xf numFmtId="173" fontId="4" fillId="0" borderId="14" xfId="10" applyNumberFormat="1" applyFont="1" applyFill="1" applyBorder="1" applyAlignment="1">
      <alignment horizontal="center"/>
    </xf>
    <xf numFmtId="0" fontId="26" fillId="0" borderId="0" xfId="10" applyFont="1"/>
    <xf numFmtId="0" fontId="27" fillId="0" borderId="12" xfId="10" applyFont="1" applyBorder="1" applyAlignment="1">
      <alignment horizontal="left"/>
    </xf>
    <xf numFmtId="0" fontId="28" fillId="0" borderId="13" xfId="10" applyFont="1" applyBorder="1" applyAlignment="1">
      <alignment wrapText="1"/>
    </xf>
    <xf numFmtId="173" fontId="28" fillId="0" borderId="14" xfId="10" applyNumberFormat="1" applyFont="1" applyFill="1" applyBorder="1" applyAlignment="1">
      <alignment horizontal="center"/>
    </xf>
    <xf numFmtId="0" fontId="29" fillId="0" borderId="13" xfId="10" applyFont="1" applyBorder="1" applyAlignment="1">
      <alignment wrapText="1"/>
    </xf>
    <xf numFmtId="3" fontId="28" fillId="0" borderId="14" xfId="10" applyNumberFormat="1" applyFont="1" applyFill="1" applyBorder="1" applyAlignment="1">
      <alignment horizontal="center"/>
    </xf>
    <xf numFmtId="0" fontId="20" fillId="0" borderId="12" xfId="10" applyFont="1" applyBorder="1" applyAlignment="1">
      <alignment horizontal="left"/>
    </xf>
    <xf numFmtId="3" fontId="23" fillId="0" borderId="14" xfId="10" applyNumberFormat="1" applyFont="1" applyFill="1" applyBorder="1" applyAlignment="1">
      <alignment horizontal="center"/>
    </xf>
    <xf numFmtId="3" fontId="2" fillId="0" borderId="14" xfId="10" applyNumberFormat="1" applyFont="1" applyBorder="1" applyAlignment="1">
      <alignment horizontal="center"/>
    </xf>
    <xf numFmtId="1" fontId="2" fillId="0" borderId="14" xfId="10" applyNumberFormat="1" applyFont="1" applyBorder="1" applyAlignment="1">
      <alignment horizontal="center"/>
    </xf>
    <xf numFmtId="170" fontId="2" fillId="0" borderId="14" xfId="10" applyNumberFormat="1" applyFont="1" applyBorder="1" applyAlignment="1">
      <alignment horizontal="center"/>
    </xf>
    <xf numFmtId="0" fontId="16" fillId="0" borderId="13" xfId="10" applyFont="1" applyFill="1" applyBorder="1" applyAlignment="1">
      <alignment wrapText="1"/>
    </xf>
    <xf numFmtId="49" fontId="2" fillId="0" borderId="13" xfId="10" applyNumberFormat="1" applyFont="1" applyFill="1" applyBorder="1" applyAlignment="1">
      <alignment wrapText="1"/>
    </xf>
    <xf numFmtId="49" fontId="4" fillId="0" borderId="13" xfId="10" applyNumberFormat="1" applyFont="1" applyFill="1" applyBorder="1" applyAlignment="1">
      <alignment wrapText="1"/>
    </xf>
    <xf numFmtId="1" fontId="4" fillId="0" borderId="14" xfId="10" applyNumberFormat="1" applyFont="1" applyFill="1" applyBorder="1" applyAlignment="1">
      <alignment horizontal="center"/>
    </xf>
    <xf numFmtId="0" fontId="20" fillId="0" borderId="12" xfId="10" applyFont="1" applyFill="1" applyBorder="1" applyAlignment="1">
      <alignment horizontal="left"/>
    </xf>
    <xf numFmtId="1" fontId="23" fillId="0" borderId="14" xfId="10" applyNumberFormat="1" applyFont="1" applyBorder="1" applyAlignment="1">
      <alignment horizontal="center"/>
    </xf>
    <xf numFmtId="0" fontId="2" fillId="0" borderId="13" xfId="10" applyFont="1" applyFill="1" applyBorder="1" applyAlignment="1">
      <alignment wrapText="1"/>
    </xf>
    <xf numFmtId="0" fontId="6" fillId="0" borderId="13" xfId="10" applyFont="1" applyFill="1" applyBorder="1" applyAlignment="1">
      <alignment wrapText="1"/>
    </xf>
    <xf numFmtId="3" fontId="9" fillId="0" borderId="14" xfId="10" applyNumberFormat="1" applyFont="1" applyFill="1" applyBorder="1" applyAlignment="1">
      <alignment horizontal="center"/>
    </xf>
    <xf numFmtId="0" fontId="22" fillId="0" borderId="12" xfId="13" applyNumberFormat="1" applyFont="1" applyFill="1" applyBorder="1" applyAlignment="1" applyProtection="1">
      <alignment horizontal="left"/>
      <protection hidden="1"/>
    </xf>
    <xf numFmtId="0" fontId="30" fillId="0" borderId="13" xfId="10" applyFont="1" applyFill="1" applyBorder="1" applyAlignment="1">
      <alignment horizontal="justify" vertical="top" wrapText="1"/>
    </xf>
    <xf numFmtId="0" fontId="13" fillId="0" borderId="13" xfId="10" applyFont="1" applyFill="1" applyBorder="1" applyAlignment="1">
      <alignment horizontal="justify" vertical="top" wrapText="1"/>
    </xf>
    <xf numFmtId="3" fontId="9" fillId="0" borderId="14" xfId="10" applyNumberFormat="1" applyFont="1" applyBorder="1" applyAlignment="1">
      <alignment horizontal="center"/>
    </xf>
    <xf numFmtId="0" fontId="20" fillId="0" borderId="12" xfId="13" applyNumberFormat="1" applyFont="1" applyFill="1" applyBorder="1" applyAlignment="1" applyProtection="1">
      <alignment horizontal="left"/>
      <protection hidden="1"/>
    </xf>
    <xf numFmtId="172" fontId="9" fillId="0" borderId="14" xfId="10" applyNumberFormat="1" applyFont="1" applyFill="1" applyBorder="1" applyAlignment="1">
      <alignment horizontal="center"/>
    </xf>
    <xf numFmtId="0" fontId="31" fillId="0" borderId="0" xfId="10" applyFont="1"/>
    <xf numFmtId="173" fontId="9" fillId="0" borderId="14" xfId="10" applyNumberFormat="1" applyFont="1" applyFill="1" applyBorder="1" applyAlignment="1">
      <alignment horizontal="center"/>
    </xf>
    <xf numFmtId="0" fontId="24" fillId="0" borderId="12" xfId="10" applyFont="1" applyFill="1" applyBorder="1" applyAlignment="1">
      <alignment horizontal="left"/>
    </xf>
    <xf numFmtId="0" fontId="3" fillId="0" borderId="13" xfId="10" applyFont="1" applyFill="1" applyBorder="1" applyAlignment="1">
      <alignment wrapText="1"/>
    </xf>
    <xf numFmtId="0" fontId="19" fillId="0" borderId="0" xfId="10" applyFont="1"/>
    <xf numFmtId="0" fontId="24" fillId="0" borderId="12" xfId="13" applyNumberFormat="1" applyFont="1" applyFill="1" applyBorder="1" applyAlignment="1" applyProtection="1">
      <alignment horizontal="left"/>
      <protection hidden="1"/>
    </xf>
    <xf numFmtId="0" fontId="16" fillId="0" borderId="13" xfId="5" applyFont="1" applyBorder="1" applyAlignment="1">
      <alignment horizontal="left" wrapText="1"/>
    </xf>
    <xf numFmtId="174" fontId="9" fillId="0" borderId="14" xfId="13" applyNumberFormat="1" applyFont="1" applyFill="1" applyBorder="1" applyAlignment="1" applyProtection="1">
      <alignment horizontal="center"/>
      <protection hidden="1"/>
    </xf>
    <xf numFmtId="175" fontId="4" fillId="0" borderId="14" xfId="13" applyNumberFormat="1" applyFont="1" applyFill="1" applyBorder="1" applyAlignment="1" applyProtection="1">
      <alignment horizontal="center"/>
      <protection hidden="1"/>
    </xf>
    <xf numFmtId="0" fontId="3" fillId="0" borderId="19" xfId="10" applyFont="1" applyFill="1" applyBorder="1" applyAlignment="1">
      <alignment wrapText="1"/>
    </xf>
    <xf numFmtId="175" fontId="4" fillId="0" borderId="20" xfId="10" applyNumberFormat="1" applyFont="1" applyFill="1" applyBorder="1" applyAlignment="1">
      <alignment horizontal="center"/>
    </xf>
    <xf numFmtId="0" fontId="26" fillId="0" borderId="0" xfId="10" applyFont="1" applyFill="1"/>
    <xf numFmtId="175" fontId="4" fillId="0" borderId="14" xfId="10" applyNumberFormat="1" applyFont="1" applyFill="1" applyBorder="1" applyAlignment="1">
      <alignment horizontal="center"/>
    </xf>
    <xf numFmtId="176" fontId="26" fillId="0" borderId="0" xfId="10" applyNumberFormat="1" applyFont="1"/>
    <xf numFmtId="174" fontId="4" fillId="0" borderId="14" xfId="10" applyNumberFormat="1" applyFont="1" applyFill="1" applyBorder="1" applyAlignment="1">
      <alignment horizontal="center"/>
    </xf>
    <xf numFmtId="0" fontId="6" fillId="0" borderId="21" xfId="10" applyFont="1" applyFill="1" applyBorder="1"/>
    <xf numFmtId="0" fontId="6" fillId="0" borderId="22" xfId="10" applyFont="1" applyFill="1" applyBorder="1" applyAlignment="1">
      <alignment wrapText="1"/>
    </xf>
    <xf numFmtId="174" fontId="9" fillId="0" borderId="23" xfId="10" applyNumberFormat="1" applyFont="1" applyFill="1" applyBorder="1" applyAlignment="1">
      <alignment horizontal="center"/>
    </xf>
    <xf numFmtId="0" fontId="31" fillId="0" borderId="0" xfId="10" applyFont="1" applyFill="1"/>
    <xf numFmtId="0" fontId="16" fillId="0" borderId="0" xfId="10" applyFont="1" applyAlignment="1">
      <alignment wrapText="1"/>
    </xf>
    <xf numFmtId="0" fontId="16" fillId="0" borderId="0" xfId="10" applyFont="1" applyFill="1" applyBorder="1"/>
    <xf numFmtId="0" fontId="6" fillId="0" borderId="0" xfId="10" applyFont="1" applyFill="1" applyBorder="1" applyAlignment="1">
      <alignment horizontal="center" wrapText="1"/>
    </xf>
    <xf numFmtId="0" fontId="11" fillId="0" borderId="0" xfId="10" applyFill="1" applyBorder="1"/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/>
    <xf numFmtId="0" fontId="6" fillId="0" borderId="0" xfId="10" applyFont="1" applyFill="1" applyBorder="1" applyAlignment="1">
      <alignment horizontal="left" wrapText="1"/>
    </xf>
    <xf numFmtId="0" fontId="3" fillId="0" borderId="0" xfId="10" applyFont="1" applyFill="1" applyBorder="1"/>
    <xf numFmtId="0" fontId="3" fillId="0" borderId="0" xfId="10" applyFont="1" applyFill="1" applyBorder="1" applyAlignment="1">
      <alignment horizontal="left" wrapText="1"/>
    </xf>
    <xf numFmtId="49" fontId="16" fillId="0" borderId="0" xfId="13" applyNumberFormat="1" applyFont="1" applyFill="1" applyBorder="1" applyAlignment="1" applyProtection="1">
      <alignment horizontal="left"/>
      <protection hidden="1"/>
    </xf>
    <xf numFmtId="0" fontId="32" fillId="0" borderId="0" xfId="10" applyFont="1" applyFill="1" applyBorder="1" applyAlignment="1">
      <alignment horizontal="justify" vertical="top" wrapText="1"/>
    </xf>
    <xf numFmtId="49" fontId="16" fillId="0" borderId="0" xfId="10" applyNumberFormat="1" applyFont="1" applyFill="1" applyBorder="1" applyAlignment="1">
      <alignment horizontal="left" vertical="center" wrapText="1"/>
    </xf>
    <xf numFmtId="0" fontId="16" fillId="0" borderId="0" xfId="13" applyNumberFormat="1" applyFont="1" applyFill="1" applyBorder="1" applyAlignment="1" applyProtection="1">
      <alignment horizontal="left" wrapText="1"/>
      <protection hidden="1"/>
    </xf>
    <xf numFmtId="0" fontId="16" fillId="0" borderId="0" xfId="10" applyFont="1" applyFill="1" applyBorder="1" applyAlignment="1">
      <alignment wrapText="1" readingOrder="1"/>
    </xf>
    <xf numFmtId="0" fontId="6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0" fontId="32" fillId="0" borderId="0" xfId="10" applyFont="1" applyFill="1" applyBorder="1" applyAlignment="1">
      <alignment vertical="top" wrapText="1"/>
    </xf>
    <xf numFmtId="0" fontId="33" fillId="0" borderId="0" xfId="10" applyFont="1" applyFill="1" applyBorder="1" applyAlignment="1">
      <alignment horizontal="right" vertical="top" wrapText="1"/>
    </xf>
    <xf numFmtId="0" fontId="33" fillId="0" borderId="0" xfId="10" applyFont="1" applyFill="1" applyBorder="1" applyAlignment="1">
      <alignment horizontal="justify" vertical="top" wrapText="1"/>
    </xf>
    <xf numFmtId="0" fontId="16" fillId="0" borderId="0" xfId="10" applyFont="1" applyFill="1" applyBorder="1" applyAlignment="1">
      <alignment horizontal="right"/>
    </xf>
    <xf numFmtId="0" fontId="16" fillId="0" borderId="0" xfId="10" applyFont="1" applyFill="1" applyBorder="1" applyAlignment="1">
      <alignment horizontal="left"/>
    </xf>
    <xf numFmtId="0" fontId="32" fillId="0" borderId="0" xfId="10" applyFont="1" applyFill="1" applyBorder="1" applyAlignment="1">
      <alignment horizontal="center" vertical="center" wrapText="1"/>
    </xf>
    <xf numFmtId="49" fontId="3" fillId="0" borderId="0" xfId="10" applyNumberFormat="1" applyFont="1" applyFill="1" applyBorder="1" applyAlignment="1">
      <alignment wrapText="1"/>
    </xf>
    <xf numFmtId="49" fontId="16" fillId="0" borderId="0" xfId="10" applyNumberFormat="1" applyFont="1" applyFill="1" applyBorder="1" applyAlignment="1">
      <alignment wrapText="1"/>
    </xf>
    <xf numFmtId="0" fontId="3" fillId="0" borderId="0" xfId="13" applyNumberFormat="1" applyFont="1" applyFill="1" applyBorder="1" applyAlignment="1" applyProtection="1">
      <alignment horizontal="left" wrapText="1"/>
      <protection hidden="1"/>
    </xf>
    <xf numFmtId="0" fontId="3" fillId="0" borderId="0" xfId="10" applyFont="1" applyFill="1" applyBorder="1" applyAlignment="1">
      <alignment wrapText="1"/>
    </xf>
    <xf numFmtId="0" fontId="16" fillId="0" borderId="0" xfId="10" applyFont="1" applyFill="1" applyBorder="1" applyAlignment="1">
      <alignment wrapText="1"/>
    </xf>
    <xf numFmtId="0" fontId="6" fillId="0" borderId="0" xfId="10" applyFont="1" applyFill="1" applyBorder="1" applyAlignment="1">
      <alignment wrapText="1"/>
    </xf>
    <xf numFmtId="0" fontId="32" fillId="0" borderId="0" xfId="10" applyFont="1" applyFill="1" applyBorder="1" applyAlignment="1">
      <alignment horizontal="left" vertical="top" wrapText="1"/>
    </xf>
    <xf numFmtId="0" fontId="34" fillId="0" borderId="0" xfId="10" applyFont="1" applyFill="1" applyBorder="1"/>
    <xf numFmtId="49" fontId="16" fillId="0" borderId="0" xfId="10" applyNumberFormat="1" applyFont="1" applyFill="1" applyBorder="1" applyAlignment="1">
      <alignment horizontal="left" wrapText="1"/>
    </xf>
    <xf numFmtId="49" fontId="16" fillId="0" borderId="0" xfId="10" applyNumberFormat="1" applyFont="1" applyFill="1" applyBorder="1"/>
    <xf numFmtId="0" fontId="34" fillId="0" borderId="0" xfId="10" applyFont="1" applyFill="1" applyBorder="1" applyAlignment="1">
      <alignment wrapText="1"/>
    </xf>
    <xf numFmtId="0" fontId="16" fillId="0" borderId="0" xfId="10" applyNumberFormat="1" applyFont="1" applyFill="1" applyBorder="1" applyAlignment="1">
      <alignment wrapText="1"/>
    </xf>
    <xf numFmtId="0" fontId="16" fillId="0" borderId="0" xfId="13" applyNumberFormat="1" applyFont="1" applyFill="1" applyBorder="1" applyAlignment="1" applyProtection="1">
      <alignment horizontal="left"/>
      <protection hidden="1"/>
    </xf>
    <xf numFmtId="0" fontId="3" fillId="0" borderId="0" xfId="14" applyFont="1" applyAlignment="1">
      <alignment horizontal="right"/>
    </xf>
    <xf numFmtId="0" fontId="35" fillId="0" borderId="0" xfId="10" applyFont="1" applyAlignment="1">
      <alignment horizontal="center"/>
    </xf>
    <xf numFmtId="0" fontId="19" fillId="0" borderId="0" xfId="10" applyFont="1" applyAlignment="1">
      <alignment horizontal="right"/>
    </xf>
    <xf numFmtId="0" fontId="31" fillId="0" borderId="21" xfId="10" applyFont="1" applyBorder="1" applyAlignment="1">
      <alignment horizontal="center" wrapText="1"/>
    </xf>
    <xf numFmtId="0" fontId="31" fillId="0" borderId="22" xfId="10" applyFont="1" applyBorder="1" applyAlignment="1">
      <alignment horizontal="center" wrapText="1"/>
    </xf>
    <xf numFmtId="0" fontId="31" fillId="0" borderId="23" xfId="10" applyFont="1" applyBorder="1" applyAlignment="1">
      <alignment horizontal="center" wrapText="1"/>
    </xf>
    <xf numFmtId="0" fontId="31" fillId="0" borderId="0" xfId="10" applyFont="1" applyAlignment="1">
      <alignment horizontal="center" wrapText="1"/>
    </xf>
    <xf numFmtId="0" fontId="31" fillId="0" borderId="15" xfId="10" applyFont="1" applyBorder="1" applyAlignment="1">
      <alignment horizontal="center"/>
    </xf>
    <xf numFmtId="0" fontId="31" fillId="0" borderId="16" xfId="10" applyFont="1" applyBorder="1" applyAlignment="1">
      <alignment horizontal="center"/>
    </xf>
    <xf numFmtId="0" fontId="31" fillId="0" borderId="16" xfId="10" applyFont="1" applyBorder="1" applyAlignment="1">
      <alignment horizontal="right"/>
    </xf>
    <xf numFmtId="0" fontId="11" fillId="0" borderId="16" xfId="10" applyBorder="1" applyAlignment="1">
      <alignment horizontal="center"/>
    </xf>
    <xf numFmtId="0" fontId="11" fillId="0" borderId="24" xfId="10" applyBorder="1" applyAlignment="1">
      <alignment horizontal="center"/>
    </xf>
    <xf numFmtId="0" fontId="11" fillId="0" borderId="12" xfId="10" applyBorder="1" applyAlignment="1">
      <alignment horizontal="center"/>
    </xf>
    <xf numFmtId="0" fontId="11" fillId="0" borderId="13" xfId="10" applyBorder="1" applyAlignment="1">
      <alignment horizontal="left"/>
    </xf>
    <xf numFmtId="0" fontId="11" fillId="0" borderId="13" xfId="10" applyBorder="1" applyAlignment="1">
      <alignment horizontal="right"/>
    </xf>
    <xf numFmtId="49" fontId="11" fillId="0" borderId="13" xfId="10" applyNumberFormat="1" applyBorder="1" applyAlignment="1">
      <alignment horizontal="left"/>
    </xf>
    <xf numFmtId="166" fontId="11" fillId="0" borderId="14" xfId="10" applyNumberFormat="1" applyBorder="1" applyAlignment="1">
      <alignment horizontal="right"/>
    </xf>
    <xf numFmtId="170" fontId="11" fillId="0" borderId="14" xfId="10" applyNumberFormat="1" applyBorder="1" applyAlignment="1">
      <alignment horizontal="right"/>
    </xf>
    <xf numFmtId="0" fontId="11" fillId="0" borderId="12" xfId="10" applyBorder="1"/>
    <xf numFmtId="0" fontId="11" fillId="0" borderId="13" xfId="10" applyFill="1" applyBorder="1" applyAlignment="1">
      <alignment horizontal="right"/>
    </xf>
    <xf numFmtId="166" fontId="11" fillId="0" borderId="14" xfId="10" applyNumberFormat="1" applyFill="1" applyBorder="1" applyAlignment="1">
      <alignment horizontal="right"/>
    </xf>
    <xf numFmtId="0" fontId="31" fillId="0" borderId="12" xfId="10" applyFont="1" applyBorder="1"/>
    <xf numFmtId="0" fontId="31" fillId="0" borderId="13" xfId="10" applyFont="1" applyBorder="1"/>
    <xf numFmtId="0" fontId="31" fillId="0" borderId="13" xfId="10" applyFont="1" applyFill="1" applyBorder="1" applyAlignment="1">
      <alignment horizontal="right"/>
    </xf>
    <xf numFmtId="0" fontId="31" fillId="0" borderId="13" xfId="10" applyFont="1" applyBorder="1" applyAlignment="1">
      <alignment horizontal="left"/>
    </xf>
    <xf numFmtId="170" fontId="11" fillId="0" borderId="14" xfId="10" applyNumberFormat="1" applyFill="1" applyBorder="1" applyAlignment="1">
      <alignment horizontal="right"/>
    </xf>
    <xf numFmtId="0" fontId="11" fillId="0" borderId="25" xfId="10" applyBorder="1"/>
    <xf numFmtId="0" fontId="11" fillId="0" borderId="26" xfId="10" applyBorder="1" applyAlignment="1">
      <alignment horizontal="left"/>
    </xf>
    <xf numFmtId="166" fontId="11" fillId="0" borderId="26" xfId="10" applyNumberFormat="1" applyFill="1" applyBorder="1" applyAlignment="1">
      <alignment horizontal="right"/>
    </xf>
    <xf numFmtId="0" fontId="11" fillId="0" borderId="26" xfId="10" applyFill="1" applyBorder="1" applyAlignment="1">
      <alignment horizontal="right"/>
    </xf>
    <xf numFmtId="49" fontId="11" fillId="0" borderId="26" xfId="10" applyNumberFormat="1" applyBorder="1" applyAlignment="1">
      <alignment horizontal="left"/>
    </xf>
    <xf numFmtId="170" fontId="11" fillId="0" borderId="20" xfId="10" applyNumberFormat="1" applyFill="1" applyBorder="1" applyAlignment="1">
      <alignment horizontal="right"/>
    </xf>
    <xf numFmtId="0" fontId="31" fillId="0" borderId="21" xfId="10" applyFont="1" applyBorder="1"/>
    <xf numFmtId="0" fontId="31" fillId="0" borderId="22" xfId="10" applyFont="1" applyBorder="1" applyAlignment="1">
      <alignment horizontal="left"/>
    </xf>
    <xf numFmtId="0" fontId="31" fillId="0" borderId="22" xfId="10" applyFont="1" applyBorder="1" applyAlignment="1">
      <alignment horizontal="right"/>
    </xf>
    <xf numFmtId="49" fontId="31" fillId="0" borderId="22" xfId="10" applyNumberFormat="1" applyFont="1" applyBorder="1"/>
    <xf numFmtId="0" fontId="31" fillId="0" borderId="23" xfId="10" applyFont="1" applyBorder="1" applyAlignment="1">
      <alignment horizontal="right"/>
    </xf>
    <xf numFmtId="0" fontId="31" fillId="0" borderId="15" xfId="10" applyFont="1" applyBorder="1"/>
    <xf numFmtId="0" fontId="31" fillId="0" borderId="16" xfId="10" applyFont="1" applyBorder="1" applyAlignment="1">
      <alignment horizontal="left" wrapText="1"/>
    </xf>
    <xf numFmtId="0" fontId="31" fillId="0" borderId="16" xfId="10" applyFont="1" applyBorder="1"/>
    <xf numFmtId="49" fontId="31" fillId="0" borderId="16" xfId="10" applyNumberFormat="1" applyFont="1" applyBorder="1"/>
    <xf numFmtId="0" fontId="31" fillId="0" borderId="24" xfId="10" applyFont="1" applyBorder="1"/>
    <xf numFmtId="0" fontId="11" fillId="0" borderId="5" xfId="10" applyBorder="1"/>
    <xf numFmtId="0" fontId="11" fillId="0" borderId="6" xfId="10" applyBorder="1" applyAlignment="1">
      <alignment horizontal="left"/>
    </xf>
    <xf numFmtId="0" fontId="11" fillId="0" borderId="6" xfId="10" applyFill="1" applyBorder="1" applyAlignment="1">
      <alignment horizontal="right"/>
    </xf>
    <xf numFmtId="49" fontId="11" fillId="0" borderId="6" xfId="10" applyNumberFormat="1" applyBorder="1"/>
    <xf numFmtId="0" fontId="11" fillId="0" borderId="27" xfId="10" applyFill="1" applyBorder="1" applyAlignment="1">
      <alignment horizontal="right"/>
    </xf>
  </cellXfs>
  <cellStyles count="15">
    <cellStyle name="Обычный" xfId="0" builtinId="0"/>
    <cellStyle name="Обычный 2" xfId="10"/>
    <cellStyle name="Обычный_1" xfId="12"/>
    <cellStyle name="Обычный_2009" xfId="2"/>
    <cellStyle name="Обычный_2009_Бюджет 2013 г." xfId="5"/>
    <cellStyle name="Обычный_2009_Приложение к бюджету на 2012 г." xfId="1"/>
    <cellStyle name="Обычный_2009_Приложение к бюджету на 2012 г.1" xfId="14"/>
    <cellStyle name="Обычный_2009_ФОРМА № 2 2011 г" xfId="11"/>
    <cellStyle name="Обычный_Tmp1" xfId="13"/>
    <cellStyle name="Обычный_Tmp2" xfId="4"/>
    <cellStyle name="Обычный_Tmp2_Бюджет 2013 г." xfId="6"/>
    <cellStyle name="Обычный_Tmp2_Приложение к бюджету на 2012 г." xfId="3"/>
    <cellStyle name="Обычный_Tmp2_Форма № 2 2010 г." xfId="7"/>
    <cellStyle name="Обычный_Расшифровка по поселениям на 2009 год" xfId="8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102;&#1076;&#1078;&#1077;&#1090;%20&#1085;&#1072;%202019%20&#1075;\&#1041;&#1070;&#1044;&#1046;&#1045;&#1058;%20&#1085;&#1072;%202019&#1075;%202-&#1095;&#1090;%20%20%2027.02.19&#1075;\&#1055;&#1088;&#1080;&#1083;&#1086;&#1078;&#1077;&#1085;&#1080;&#1077;%20&#1082;%20&#1073;&#1102;&#1076;&#1078;&#1077;&#1090;&#1091;%20&#1085;&#1072;%20201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 (3)"/>
      <sheetName val="Приложение 11 (6)"/>
      <sheetName val="Приложение 11 (5)"/>
      <sheetName val="Приложение 11 (2)"/>
      <sheetName val="Приложение 11 (4)"/>
      <sheetName val="Приложение 11 (3)"/>
      <sheetName val="Приложение 11"/>
      <sheetName val="Приложение 10"/>
      <sheetName val="Приложение 9 (3)"/>
      <sheetName val="Приложение 9 (2)"/>
      <sheetName val="Приложение 9"/>
      <sheetName val="Приложение 8  (2)"/>
      <sheetName val="Приложение 8 "/>
      <sheetName val="Приложение 7 (2)"/>
      <sheetName val="Приложение 7"/>
      <sheetName val="Приложение 6 (3)"/>
      <sheetName val="Приложение 6"/>
      <sheetName val="Приложение 5 (2)"/>
      <sheetName val="Приложение 5"/>
      <sheetName val="Приложение 6."/>
      <sheetName val="Приложение 5."/>
      <sheetName val="Приложение 4."/>
      <sheetName val="Приложение 3"/>
      <sheetName val="Приложение 2"/>
      <sheetName val="Приложение 1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18">
          <cell r="G18">
            <v>1211.45</v>
          </cell>
        </row>
      </sheetData>
      <sheetData sheetId="18">
        <row r="17">
          <cell r="G17">
            <v>1211.45</v>
          </cell>
        </row>
        <row r="18">
          <cell r="G18">
            <v>365.858</v>
          </cell>
        </row>
        <row r="19">
          <cell r="G19">
            <v>13168.085709999999</v>
          </cell>
        </row>
        <row r="20">
          <cell r="G20">
            <v>9720.7019999999993</v>
          </cell>
        </row>
        <row r="21">
          <cell r="G21">
            <v>2935.652</v>
          </cell>
        </row>
        <row r="22">
          <cell r="G22">
            <v>380.11071000000004</v>
          </cell>
        </row>
        <row r="23">
          <cell r="G23">
            <v>51.621000000000002</v>
          </cell>
        </row>
        <row r="24">
          <cell r="G24">
            <v>80</v>
          </cell>
        </row>
        <row r="25">
          <cell r="G25">
            <v>550</v>
          </cell>
        </row>
        <row r="26">
          <cell r="G26">
            <v>357</v>
          </cell>
        </row>
        <row r="27">
          <cell r="G27">
            <v>261.86399999999998</v>
          </cell>
        </row>
        <row r="28">
          <cell r="G28">
            <v>79.082999999999998</v>
          </cell>
        </row>
        <row r="29">
          <cell r="G29">
            <v>16.053000000000001</v>
          </cell>
        </row>
        <row r="30">
          <cell r="G30">
            <v>357</v>
          </cell>
        </row>
        <row r="31">
          <cell r="G31">
            <v>246.4</v>
          </cell>
        </row>
        <row r="32">
          <cell r="G32">
            <v>74.412999999999997</v>
          </cell>
        </row>
        <row r="33">
          <cell r="G33">
            <v>36.186999999999998</v>
          </cell>
        </row>
        <row r="35">
          <cell r="G35">
            <v>1</v>
          </cell>
        </row>
        <row r="37">
          <cell r="G37">
            <v>800</v>
          </cell>
        </row>
        <row r="39">
          <cell r="G39">
            <v>119</v>
          </cell>
        </row>
        <row r="41">
          <cell r="G41">
            <v>1100</v>
          </cell>
        </row>
        <row r="42">
          <cell r="G42">
            <v>1611</v>
          </cell>
        </row>
        <row r="45">
          <cell r="G45">
            <v>432.24799999999999</v>
          </cell>
        </row>
        <row r="46">
          <cell r="G46">
            <v>130.53899999999999</v>
          </cell>
        </row>
        <row r="47">
          <cell r="G47">
            <v>347.613</v>
          </cell>
        </row>
        <row r="49">
          <cell r="G49">
            <v>437.70499999999998</v>
          </cell>
        </row>
        <row r="50">
          <cell r="G50">
            <v>132.18700000000001</v>
          </cell>
        </row>
        <row r="51">
          <cell r="G51">
            <v>1000</v>
          </cell>
        </row>
        <row r="53">
          <cell r="G53">
            <v>827.75</v>
          </cell>
        </row>
        <row r="54">
          <cell r="G54">
            <v>249.98099999999999</v>
          </cell>
        </row>
        <row r="55">
          <cell r="G55">
            <v>412</v>
          </cell>
        </row>
        <row r="56">
          <cell r="G56">
            <v>150</v>
          </cell>
        </row>
        <row r="57">
          <cell r="G57">
            <v>150</v>
          </cell>
        </row>
        <row r="58">
          <cell r="G58">
            <v>150</v>
          </cell>
        </row>
        <row r="60">
          <cell r="G60">
            <v>1478.2080000000001</v>
          </cell>
        </row>
        <row r="61">
          <cell r="G61">
            <v>446.41899999999998</v>
          </cell>
        </row>
        <row r="62">
          <cell r="G62">
            <v>155</v>
          </cell>
        </row>
        <row r="63">
          <cell r="G63">
            <v>25287.43936</v>
          </cell>
        </row>
        <row r="66">
          <cell r="G66">
            <v>900</v>
          </cell>
        </row>
        <row r="67">
          <cell r="G67">
            <v>4004</v>
          </cell>
        </row>
        <row r="69">
          <cell r="G69">
            <v>700</v>
          </cell>
        </row>
        <row r="71">
          <cell r="G71">
            <v>326.63499999999999</v>
          </cell>
        </row>
        <row r="72">
          <cell r="G72">
            <v>333</v>
          </cell>
        </row>
        <row r="73">
          <cell r="G73">
            <v>500</v>
          </cell>
        </row>
        <row r="74">
          <cell r="G74">
            <v>167</v>
          </cell>
        </row>
        <row r="75">
          <cell r="G75">
            <v>850</v>
          </cell>
        </row>
        <row r="76">
          <cell r="G76">
            <v>714</v>
          </cell>
        </row>
        <row r="77">
          <cell r="G77">
            <v>517.25800000000004</v>
          </cell>
        </row>
        <row r="78">
          <cell r="G78">
            <v>156.21199999999999</v>
          </cell>
        </row>
        <row r="79">
          <cell r="G79">
            <v>6</v>
          </cell>
        </row>
        <row r="80">
          <cell r="G80">
            <v>34.53</v>
          </cell>
        </row>
        <row r="82">
          <cell r="G82">
            <v>426.63</v>
          </cell>
        </row>
        <row r="83">
          <cell r="G83">
            <v>128.84200000000001</v>
          </cell>
        </row>
        <row r="85">
          <cell r="G85">
            <v>404.65</v>
          </cell>
        </row>
        <row r="86">
          <cell r="G86">
            <v>122.20399999999999</v>
          </cell>
        </row>
        <row r="88">
          <cell r="G88">
            <v>800</v>
          </cell>
        </row>
        <row r="89">
          <cell r="G89">
            <v>5073</v>
          </cell>
        </row>
        <row r="90">
          <cell r="G90">
            <v>1541.7619999999999</v>
          </cell>
        </row>
        <row r="91">
          <cell r="G91">
            <v>2785.99</v>
          </cell>
        </row>
        <row r="92">
          <cell r="G92">
            <v>140.75200000000001</v>
          </cell>
        </row>
        <row r="94">
          <cell r="G94">
            <v>1600</v>
          </cell>
        </row>
        <row r="95">
          <cell r="G95">
            <v>271.54399999999998</v>
          </cell>
        </row>
        <row r="96">
          <cell r="G96">
            <v>82.006</v>
          </cell>
        </row>
        <row r="97">
          <cell r="G97">
            <v>3033</v>
          </cell>
        </row>
        <row r="99">
          <cell r="G99">
            <v>51295</v>
          </cell>
        </row>
        <row r="100">
          <cell r="G100">
            <v>483.3</v>
          </cell>
        </row>
        <row r="103">
          <cell r="G103">
            <v>485.07400000000001</v>
          </cell>
        </row>
        <row r="104">
          <cell r="G104">
            <v>146.49199999999999</v>
          </cell>
        </row>
        <row r="105">
          <cell r="G105">
            <v>52</v>
          </cell>
        </row>
        <row r="106">
          <cell r="G106">
            <v>712.31500000000005</v>
          </cell>
        </row>
        <row r="107">
          <cell r="G107">
            <v>215.119</v>
          </cell>
        </row>
        <row r="110">
          <cell r="G110">
            <v>584.32899999999995</v>
          </cell>
        </row>
        <row r="111">
          <cell r="G111">
            <v>176.46700000000001</v>
          </cell>
        </row>
        <row r="112">
          <cell r="G112">
            <v>112</v>
          </cell>
        </row>
        <row r="114">
          <cell r="G114">
            <v>1490.3</v>
          </cell>
        </row>
        <row r="115">
          <cell r="G115">
            <v>450.07100000000003</v>
          </cell>
        </row>
        <row r="116">
          <cell r="G116">
            <v>415.32799999999997</v>
          </cell>
        </row>
        <row r="117">
          <cell r="G117">
            <v>0.5</v>
          </cell>
        </row>
        <row r="119">
          <cell r="G119">
            <v>1200</v>
          </cell>
        </row>
        <row r="122">
          <cell r="G122">
            <v>2909.951</v>
          </cell>
        </row>
        <row r="123">
          <cell r="G123">
            <v>878.80499999999995</v>
          </cell>
        </row>
        <row r="124">
          <cell r="G124">
            <v>1911.8</v>
          </cell>
        </row>
        <row r="126">
          <cell r="G126">
            <v>1102.191</v>
          </cell>
        </row>
        <row r="127">
          <cell r="G127">
            <v>332.86200000000002</v>
          </cell>
        </row>
        <row r="128">
          <cell r="G128">
            <v>910</v>
          </cell>
        </row>
        <row r="130">
          <cell r="G130">
            <v>2487.1439999999998</v>
          </cell>
        </row>
        <row r="131">
          <cell r="G131">
            <v>751.11699999999996</v>
          </cell>
        </row>
        <row r="132">
          <cell r="G132">
            <v>5451.7579999999998</v>
          </cell>
        </row>
        <row r="133">
          <cell r="G133">
            <v>7.38</v>
          </cell>
        </row>
        <row r="136">
          <cell r="G136">
            <v>2003.328</v>
          </cell>
        </row>
        <row r="137">
          <cell r="G137">
            <v>605.005</v>
          </cell>
        </row>
        <row r="138">
          <cell r="G138">
            <v>3550.6240000000003</v>
          </cell>
        </row>
        <row r="139">
          <cell r="G139">
            <v>133.89699999999999</v>
          </cell>
        </row>
        <row r="141">
          <cell r="G141">
            <v>9806.2240000000002</v>
          </cell>
          <cell r="I141">
            <v>1331.4</v>
          </cell>
        </row>
        <row r="142">
          <cell r="G142">
            <v>2961.48</v>
          </cell>
        </row>
        <row r="143">
          <cell r="G143">
            <v>0</v>
          </cell>
        </row>
        <row r="147">
          <cell r="G147">
            <v>2172.5279999999998</v>
          </cell>
        </row>
        <row r="148">
          <cell r="G148">
            <v>656.10299999999995</v>
          </cell>
        </row>
        <row r="149">
          <cell r="G149">
            <v>4745.7809999999999</v>
          </cell>
        </row>
        <row r="150">
          <cell r="G150">
            <v>192.358</v>
          </cell>
        </row>
        <row r="152">
          <cell r="G152">
            <v>12181.844999999999</v>
          </cell>
        </row>
        <row r="153">
          <cell r="G153">
            <v>3678.9169999999999</v>
          </cell>
        </row>
        <row r="154">
          <cell r="G154">
            <v>0</v>
          </cell>
        </row>
        <row r="158">
          <cell r="G158">
            <v>1353.6</v>
          </cell>
        </row>
        <row r="159">
          <cell r="G159">
            <v>408.78699999999998</v>
          </cell>
        </row>
        <row r="160">
          <cell r="G160">
            <v>3279.3320000000003</v>
          </cell>
        </row>
        <row r="161">
          <cell r="G161">
            <v>230.84199999999998</v>
          </cell>
        </row>
        <row r="163">
          <cell r="G163">
            <v>5839.9769999999999</v>
          </cell>
        </row>
        <row r="164">
          <cell r="G164">
            <v>1763.673</v>
          </cell>
        </row>
        <row r="165">
          <cell r="G165">
            <v>0</v>
          </cell>
        </row>
        <row r="168">
          <cell r="G168">
            <v>1867.9680000000001</v>
          </cell>
        </row>
        <row r="169">
          <cell r="G169">
            <v>564.12599999999998</v>
          </cell>
        </row>
        <row r="170">
          <cell r="G170">
            <v>3896.8199999999997</v>
          </cell>
        </row>
        <row r="171">
          <cell r="G171">
            <v>37.4</v>
          </cell>
        </row>
        <row r="173">
          <cell r="G173">
            <v>7859.0510000000004</v>
          </cell>
        </row>
        <row r="174">
          <cell r="G174">
            <v>2373.433</v>
          </cell>
        </row>
        <row r="175">
          <cell r="G175">
            <v>0</v>
          </cell>
        </row>
        <row r="178">
          <cell r="G178">
            <v>1225.008</v>
          </cell>
        </row>
        <row r="179">
          <cell r="G179">
            <v>369.952</v>
          </cell>
        </row>
        <row r="180">
          <cell r="G180">
            <v>2431.8000000000002</v>
          </cell>
        </row>
        <row r="181">
          <cell r="G181">
            <v>200.29299999999998</v>
          </cell>
        </row>
        <row r="183">
          <cell r="G183">
            <v>5231.0450000000001</v>
          </cell>
        </row>
        <row r="184">
          <cell r="G184">
            <v>1579.7750000000001</v>
          </cell>
        </row>
        <row r="185">
          <cell r="G185">
            <v>0</v>
          </cell>
        </row>
        <row r="188">
          <cell r="G188">
            <v>954.28800000000001</v>
          </cell>
        </row>
        <row r="189">
          <cell r="G189">
            <v>288.19499999999999</v>
          </cell>
        </row>
        <row r="190">
          <cell r="G190">
            <v>1279</v>
          </cell>
        </row>
        <row r="191">
          <cell r="G191">
            <v>2</v>
          </cell>
        </row>
        <row r="193">
          <cell r="G193">
            <v>1886.9760000000001</v>
          </cell>
        </row>
        <row r="194">
          <cell r="G194">
            <v>569.86699999999996</v>
          </cell>
        </row>
        <row r="195">
          <cell r="G195">
            <v>0</v>
          </cell>
        </row>
        <row r="198">
          <cell r="G198">
            <v>988.12800000000004</v>
          </cell>
        </row>
        <row r="199">
          <cell r="G199">
            <v>298.41500000000002</v>
          </cell>
        </row>
        <row r="200">
          <cell r="G200">
            <v>1143.739</v>
          </cell>
        </row>
        <row r="201">
          <cell r="G201">
            <v>5.3339999999999996</v>
          </cell>
        </row>
        <row r="203">
          <cell r="G203">
            <v>2218.4760000000001</v>
          </cell>
        </row>
        <row r="204">
          <cell r="G204">
            <v>669.98</v>
          </cell>
        </row>
        <row r="205">
          <cell r="G205">
            <v>0</v>
          </cell>
        </row>
        <row r="208">
          <cell r="G208">
            <v>1394.2080000000001</v>
          </cell>
        </row>
        <row r="209">
          <cell r="G209">
            <v>421.05099999999999</v>
          </cell>
        </row>
        <row r="210">
          <cell r="G210">
            <v>3347.5340000000001</v>
          </cell>
        </row>
        <row r="211">
          <cell r="G211">
            <v>44.494</v>
          </cell>
        </row>
        <row r="213">
          <cell r="G213">
            <v>7850.0969999999998</v>
          </cell>
        </row>
        <row r="214">
          <cell r="G214">
            <v>2370.7289999999998</v>
          </cell>
        </row>
        <row r="215">
          <cell r="G215">
            <v>0</v>
          </cell>
        </row>
        <row r="219">
          <cell r="G219">
            <v>2241.5619999999999</v>
          </cell>
        </row>
        <row r="220">
          <cell r="G220">
            <v>676.952</v>
          </cell>
        </row>
        <row r="221">
          <cell r="G221">
            <v>5746.48</v>
          </cell>
        </row>
        <row r="222">
          <cell r="G222">
            <v>45.896000000000001</v>
          </cell>
        </row>
        <row r="224">
          <cell r="G224">
            <v>13373.11</v>
          </cell>
        </row>
        <row r="225">
          <cell r="G225">
            <v>4038.6790000000001</v>
          </cell>
        </row>
        <row r="226">
          <cell r="G226">
            <v>0</v>
          </cell>
        </row>
        <row r="230">
          <cell r="G230">
            <v>778.32</v>
          </cell>
        </row>
        <row r="231">
          <cell r="G231">
            <v>235.053</v>
          </cell>
        </row>
        <row r="232">
          <cell r="G232">
            <v>1224.4560000000001</v>
          </cell>
        </row>
        <row r="233">
          <cell r="G233">
            <v>3.274</v>
          </cell>
        </row>
        <row r="235">
          <cell r="G235">
            <v>2801.6260000000002</v>
          </cell>
        </row>
        <row r="236">
          <cell r="G236">
            <v>846.09100000000001</v>
          </cell>
        </row>
        <row r="237">
          <cell r="G237">
            <v>0</v>
          </cell>
        </row>
        <row r="240">
          <cell r="G240">
            <v>988.12800000000004</v>
          </cell>
        </row>
        <row r="241">
          <cell r="G241">
            <v>298.41500000000002</v>
          </cell>
        </row>
        <row r="242">
          <cell r="G242">
            <v>1530.546</v>
          </cell>
        </row>
        <row r="243">
          <cell r="G243">
            <v>2.4369999999999998</v>
          </cell>
        </row>
        <row r="245">
          <cell r="G245">
            <v>4506.7299999999996</v>
          </cell>
        </row>
        <row r="246">
          <cell r="G246">
            <v>1361.0329999999999</v>
          </cell>
        </row>
        <row r="247">
          <cell r="G247">
            <v>0</v>
          </cell>
        </row>
        <row r="251">
          <cell r="G251">
            <v>812.16</v>
          </cell>
        </row>
        <row r="252">
          <cell r="G252">
            <v>245.27199999999999</v>
          </cell>
        </row>
        <row r="253">
          <cell r="G253">
            <v>835.95799999999997</v>
          </cell>
        </row>
        <row r="254">
          <cell r="G254">
            <v>18.221999999999998</v>
          </cell>
        </row>
        <row r="256">
          <cell r="G256">
            <v>2303.2710000000002</v>
          </cell>
        </row>
        <row r="257">
          <cell r="G257">
            <v>695.58799999999997</v>
          </cell>
        </row>
        <row r="258">
          <cell r="G258">
            <v>0</v>
          </cell>
        </row>
        <row r="262">
          <cell r="G262">
            <v>1326.528</v>
          </cell>
        </row>
        <row r="263">
          <cell r="G263">
            <v>400.61099999999999</v>
          </cell>
        </row>
        <row r="264">
          <cell r="G264">
            <v>2096.8049999999998</v>
          </cell>
        </row>
        <row r="265">
          <cell r="G265">
            <v>1805.598</v>
          </cell>
        </row>
        <row r="267">
          <cell r="G267">
            <v>3656.165</v>
          </cell>
        </row>
        <row r="268">
          <cell r="G268">
            <v>1104.162</v>
          </cell>
        </row>
        <row r="269">
          <cell r="G269">
            <v>0</v>
          </cell>
        </row>
        <row r="271">
          <cell r="G271">
            <v>6156.4070000000002</v>
          </cell>
        </row>
        <row r="272">
          <cell r="G272">
            <v>296.96699999999998</v>
          </cell>
        </row>
        <row r="273">
          <cell r="G273">
            <v>8</v>
          </cell>
        </row>
        <row r="274">
          <cell r="G274">
            <v>970</v>
          </cell>
        </row>
        <row r="276">
          <cell r="G276">
            <v>42665.550999999999</v>
          </cell>
        </row>
        <row r="277">
          <cell r="G277">
            <v>12884.995999999999</v>
          </cell>
        </row>
        <row r="278">
          <cell r="G278">
            <v>0</v>
          </cell>
        </row>
        <row r="280">
          <cell r="G280">
            <v>2201.1669999999999</v>
          </cell>
        </row>
        <row r="281">
          <cell r="G281">
            <v>301.40899999999999</v>
          </cell>
        </row>
        <row r="282">
          <cell r="G282">
            <v>3.4470000000000001</v>
          </cell>
        </row>
        <row r="283">
          <cell r="G283">
            <v>312</v>
          </cell>
        </row>
        <row r="285">
          <cell r="G285">
            <v>18869.009999999998</v>
          </cell>
        </row>
        <row r="286">
          <cell r="G286">
            <v>5698.4409999999998</v>
          </cell>
        </row>
        <row r="287">
          <cell r="G287">
            <v>0</v>
          </cell>
        </row>
        <row r="289">
          <cell r="G289">
            <v>1276.4879999999998</v>
          </cell>
        </row>
        <row r="290">
          <cell r="G290">
            <v>2059.8990000000003</v>
          </cell>
        </row>
        <row r="291">
          <cell r="G291">
            <v>6.1040000000000001</v>
          </cell>
        </row>
        <row r="292">
          <cell r="G292">
            <v>385</v>
          </cell>
        </row>
        <row r="294">
          <cell r="G294">
            <v>19761.964</v>
          </cell>
        </row>
        <row r="295">
          <cell r="G295">
            <v>5968.1130000000003</v>
          </cell>
        </row>
        <row r="296">
          <cell r="G296">
            <v>0</v>
          </cell>
        </row>
        <row r="298">
          <cell r="G298">
            <v>846.09899999999993</v>
          </cell>
        </row>
        <row r="299">
          <cell r="G299">
            <v>23.791</v>
          </cell>
        </row>
        <row r="300">
          <cell r="G300">
            <v>254</v>
          </cell>
        </row>
        <row r="302">
          <cell r="G302">
            <v>15497.921</v>
          </cell>
        </row>
        <row r="303">
          <cell r="G303">
            <v>4680.3720000000003</v>
          </cell>
        </row>
        <row r="304">
          <cell r="G304">
            <v>0</v>
          </cell>
        </row>
        <row r="306">
          <cell r="G306">
            <v>747.58100000000002</v>
          </cell>
        </row>
        <row r="307">
          <cell r="G307">
            <v>43.346000000000004</v>
          </cell>
        </row>
        <row r="308">
          <cell r="G308">
            <v>8</v>
          </cell>
        </row>
        <row r="309">
          <cell r="G309">
            <v>150</v>
          </cell>
        </row>
        <row r="311">
          <cell r="G311">
            <v>11896.099</v>
          </cell>
        </row>
        <row r="312">
          <cell r="G312">
            <v>3592.6219999999998</v>
          </cell>
        </row>
        <row r="313">
          <cell r="G313">
            <v>0</v>
          </cell>
        </row>
        <row r="315">
          <cell r="G315">
            <v>5235.6760000000004</v>
          </cell>
        </row>
        <row r="316">
          <cell r="G316">
            <v>1735.402</v>
          </cell>
        </row>
        <row r="317">
          <cell r="G317">
            <v>8.5180000000000007</v>
          </cell>
        </row>
        <row r="318">
          <cell r="G318">
            <v>643</v>
          </cell>
        </row>
        <row r="320">
          <cell r="G320">
            <v>27987.440999999999</v>
          </cell>
        </row>
        <row r="321">
          <cell r="G321">
            <v>8452.2070000000003</v>
          </cell>
        </row>
        <row r="322">
          <cell r="G322">
            <v>0</v>
          </cell>
        </row>
        <row r="324">
          <cell r="G324">
            <v>2719.4</v>
          </cell>
        </row>
        <row r="325">
          <cell r="G325">
            <v>404.40499999999997</v>
          </cell>
        </row>
        <row r="326">
          <cell r="G326">
            <v>8</v>
          </cell>
        </row>
        <row r="327">
          <cell r="G327">
            <v>336</v>
          </cell>
        </row>
        <row r="329">
          <cell r="G329">
            <v>22595.191999999999</v>
          </cell>
        </row>
        <row r="330">
          <cell r="G330">
            <v>6823.7479999999996</v>
          </cell>
        </row>
        <row r="331">
          <cell r="G331">
            <v>0</v>
          </cell>
        </row>
        <row r="333">
          <cell r="G333">
            <v>2087.8289999999997</v>
          </cell>
        </row>
        <row r="334">
          <cell r="G334">
            <v>239.43</v>
          </cell>
        </row>
        <row r="335">
          <cell r="G335">
            <v>7.48</v>
          </cell>
        </row>
        <row r="336">
          <cell r="G336">
            <v>352</v>
          </cell>
        </row>
        <row r="338">
          <cell r="G338">
            <v>19990.917000000001</v>
          </cell>
        </row>
        <row r="339">
          <cell r="G339">
            <v>6037.2569999999996</v>
          </cell>
        </row>
        <row r="340">
          <cell r="G340">
            <v>0</v>
          </cell>
        </row>
        <row r="342">
          <cell r="G342">
            <v>753.47199999999998</v>
          </cell>
        </row>
        <row r="343">
          <cell r="G343">
            <v>12.876000000000001</v>
          </cell>
        </row>
        <row r="344">
          <cell r="G344">
            <v>405</v>
          </cell>
        </row>
        <row r="346">
          <cell r="G346">
            <v>18414.166000000001</v>
          </cell>
        </row>
        <row r="347">
          <cell r="G347">
            <v>5561.0780000000004</v>
          </cell>
        </row>
        <row r="348">
          <cell r="G348">
            <v>0</v>
          </cell>
        </row>
        <row r="350">
          <cell r="G350">
            <v>463.57600000000002</v>
          </cell>
        </row>
        <row r="351">
          <cell r="G351">
            <v>6.5</v>
          </cell>
        </row>
        <row r="352">
          <cell r="G352">
            <v>140</v>
          </cell>
        </row>
        <row r="354">
          <cell r="G354">
            <v>12148.991</v>
          </cell>
        </row>
        <row r="355">
          <cell r="G355">
            <v>3668.9949999999999</v>
          </cell>
        </row>
        <row r="356">
          <cell r="G356">
            <v>0</v>
          </cell>
        </row>
        <row r="358">
          <cell r="G358">
            <v>451</v>
          </cell>
        </row>
        <row r="359">
          <cell r="G359">
            <v>31.466999999999999</v>
          </cell>
        </row>
        <row r="360">
          <cell r="G360">
            <v>8</v>
          </cell>
        </row>
        <row r="361">
          <cell r="G361">
            <v>102</v>
          </cell>
        </row>
        <row r="363">
          <cell r="G363">
            <v>10764.739</v>
          </cell>
        </row>
        <row r="364">
          <cell r="G364">
            <v>3250.951</v>
          </cell>
        </row>
        <row r="365">
          <cell r="G365">
            <v>0</v>
          </cell>
        </row>
        <row r="367">
          <cell r="G367">
            <v>921.54599999999994</v>
          </cell>
        </row>
        <row r="368">
          <cell r="G368">
            <v>7.6829999999999998</v>
          </cell>
        </row>
        <row r="369">
          <cell r="G369">
            <v>0</v>
          </cell>
        </row>
        <row r="370">
          <cell r="G370">
            <v>210</v>
          </cell>
        </row>
        <row r="372">
          <cell r="G372">
            <v>10710.806</v>
          </cell>
        </row>
        <row r="373">
          <cell r="G373">
            <v>3234.663</v>
          </cell>
        </row>
        <row r="374">
          <cell r="G374">
            <v>0</v>
          </cell>
        </row>
        <row r="376">
          <cell r="G376">
            <v>242.1</v>
          </cell>
        </row>
        <row r="377">
          <cell r="G377">
            <v>3.758</v>
          </cell>
        </row>
        <row r="378">
          <cell r="G378">
            <v>15</v>
          </cell>
        </row>
        <row r="380">
          <cell r="G380">
            <v>4981.1080000000002</v>
          </cell>
        </row>
        <row r="381">
          <cell r="G381">
            <v>1504.2950000000001</v>
          </cell>
        </row>
        <row r="382">
          <cell r="G382">
            <v>0</v>
          </cell>
        </row>
        <row r="384">
          <cell r="G384">
            <v>408.74400000000003</v>
          </cell>
        </row>
        <row r="385">
          <cell r="G385">
            <v>11.9</v>
          </cell>
        </row>
        <row r="386">
          <cell r="G386">
            <v>23</v>
          </cell>
        </row>
        <row r="388">
          <cell r="G388">
            <v>6395.9229999999998</v>
          </cell>
        </row>
        <row r="389">
          <cell r="G389">
            <v>1931.569</v>
          </cell>
        </row>
        <row r="390">
          <cell r="G390">
            <v>0</v>
          </cell>
        </row>
        <row r="392">
          <cell r="G392">
            <v>173.364</v>
          </cell>
        </row>
        <row r="393">
          <cell r="G393">
            <v>4.4139999999999997</v>
          </cell>
        </row>
        <row r="394">
          <cell r="G394">
            <v>62</v>
          </cell>
        </row>
        <row r="396">
          <cell r="G396">
            <v>5959.19</v>
          </cell>
        </row>
        <row r="397">
          <cell r="G397">
            <v>1799.675</v>
          </cell>
        </row>
        <row r="398">
          <cell r="G398">
            <v>0</v>
          </cell>
        </row>
        <row r="400">
          <cell r="G400">
            <v>5557.1710000000003</v>
          </cell>
        </row>
        <row r="401">
          <cell r="G401">
            <v>1678.2660000000001</v>
          </cell>
        </row>
        <row r="402">
          <cell r="G402">
            <v>221.821</v>
          </cell>
        </row>
        <row r="403">
          <cell r="G403">
            <v>8.6509999999999998</v>
          </cell>
        </row>
        <row r="405">
          <cell r="G405">
            <v>5388.6239999999998</v>
          </cell>
        </row>
        <row r="406">
          <cell r="G406">
            <v>1627.364</v>
          </cell>
        </row>
        <row r="407">
          <cell r="G407">
            <v>130</v>
          </cell>
        </row>
        <row r="409">
          <cell r="G409">
            <v>2517.6489999999999</v>
          </cell>
        </row>
        <row r="410">
          <cell r="G410">
            <v>760.33</v>
          </cell>
        </row>
        <row r="411">
          <cell r="G411">
            <v>130</v>
          </cell>
        </row>
        <row r="412">
          <cell r="G412">
            <v>2.1949999999999998</v>
          </cell>
        </row>
        <row r="414">
          <cell r="G414">
            <v>3005.2919999999999</v>
          </cell>
        </row>
        <row r="415">
          <cell r="G415">
            <v>907.59799999999996</v>
          </cell>
        </row>
        <row r="416">
          <cell r="G416">
            <v>130</v>
          </cell>
        </row>
        <row r="417">
          <cell r="G417">
            <v>0.55000000000000004</v>
          </cell>
        </row>
        <row r="419">
          <cell r="G419">
            <v>4529.6270000000004</v>
          </cell>
        </row>
        <row r="420">
          <cell r="G420">
            <v>1367.9469999999999</v>
          </cell>
        </row>
        <row r="421">
          <cell r="G421">
            <v>398.37700000000001</v>
          </cell>
        </row>
        <row r="422">
          <cell r="G422">
            <v>10.907</v>
          </cell>
        </row>
        <row r="424">
          <cell r="G424">
            <v>2379.884</v>
          </cell>
        </row>
        <row r="425">
          <cell r="G425">
            <v>718.72500000000002</v>
          </cell>
        </row>
        <row r="426">
          <cell r="G426">
            <v>168.98599999999999</v>
          </cell>
        </row>
        <row r="427">
          <cell r="G427">
            <v>9.4090000000000007</v>
          </cell>
        </row>
        <row r="429">
          <cell r="G429">
            <v>4346.9459999999999</v>
          </cell>
        </row>
        <row r="430">
          <cell r="G430">
            <v>1312.778</v>
          </cell>
        </row>
        <row r="431">
          <cell r="G431">
            <v>440.35</v>
          </cell>
        </row>
        <row r="432">
          <cell r="G432">
            <v>48.183</v>
          </cell>
        </row>
        <row r="434">
          <cell r="G434">
            <v>4539.16</v>
          </cell>
        </row>
        <row r="435">
          <cell r="G435">
            <v>1445.5029999999999</v>
          </cell>
        </row>
        <row r="436">
          <cell r="G436">
            <v>345.2</v>
          </cell>
        </row>
        <row r="437">
          <cell r="G437">
            <v>49.602000000000004</v>
          </cell>
        </row>
        <row r="439">
          <cell r="G439">
            <v>3653.694</v>
          </cell>
        </row>
        <row r="440">
          <cell r="G440">
            <v>1103.4159999999999</v>
          </cell>
        </row>
        <row r="441">
          <cell r="G441">
            <v>185</v>
          </cell>
        </row>
        <row r="442">
          <cell r="G442">
            <v>2</v>
          </cell>
        </row>
        <row r="444">
          <cell r="G444">
            <v>30</v>
          </cell>
        </row>
        <row r="445">
          <cell r="G445">
            <v>50</v>
          </cell>
        </row>
        <row r="446">
          <cell r="G446">
            <v>20</v>
          </cell>
        </row>
        <row r="447">
          <cell r="G447">
            <v>2949.8220000000001</v>
          </cell>
        </row>
        <row r="448">
          <cell r="G448">
            <v>890.846</v>
          </cell>
        </row>
        <row r="449">
          <cell r="G449">
            <v>102</v>
          </cell>
        </row>
        <row r="450">
          <cell r="G450">
            <v>1.3879999999999999</v>
          </cell>
        </row>
        <row r="451">
          <cell r="G451">
            <v>0</v>
          </cell>
        </row>
        <row r="454">
          <cell r="G454">
            <v>12140.630999999999</v>
          </cell>
        </row>
        <row r="455">
          <cell r="G455">
            <v>3666.471</v>
          </cell>
        </row>
        <row r="456">
          <cell r="G456">
            <v>65</v>
          </cell>
        </row>
        <row r="457">
          <cell r="G457">
            <v>1125.1179999999999</v>
          </cell>
        </row>
        <row r="458">
          <cell r="G458">
            <v>18.256</v>
          </cell>
        </row>
        <row r="459">
          <cell r="G459">
            <v>5</v>
          </cell>
        </row>
        <row r="461">
          <cell r="G461">
            <v>10123.575000000001</v>
          </cell>
        </row>
        <row r="462">
          <cell r="G462">
            <v>3057.32</v>
          </cell>
        </row>
        <row r="463">
          <cell r="G463">
            <v>30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zoomScaleSheetLayoutView="100" workbookViewId="0">
      <selection activeCell="J23" sqref="J23"/>
    </sheetView>
  </sheetViews>
  <sheetFormatPr defaultRowHeight="12.75" x14ac:dyDescent="0.2"/>
  <cols>
    <col min="1" max="1" width="4.7109375" style="92" customWidth="1"/>
    <col min="2" max="2" width="36.140625" style="92" customWidth="1"/>
    <col min="3" max="3" width="12.85546875" style="92" customWidth="1"/>
    <col min="4" max="4" width="4.140625" style="92" customWidth="1"/>
    <col min="5" max="5" width="33.7109375" style="92" customWidth="1"/>
    <col min="6" max="6" width="10.7109375" style="92" customWidth="1"/>
    <col min="7" max="256" width="9.140625" style="92"/>
    <col min="257" max="257" width="4.7109375" style="92" customWidth="1"/>
    <col min="258" max="258" width="36.140625" style="92" customWidth="1"/>
    <col min="259" max="259" width="12.85546875" style="92" customWidth="1"/>
    <col min="260" max="260" width="4.140625" style="92" customWidth="1"/>
    <col min="261" max="261" width="36" style="92" customWidth="1"/>
    <col min="262" max="262" width="10.7109375" style="92" customWidth="1"/>
    <col min="263" max="512" width="9.140625" style="92"/>
    <col min="513" max="513" width="4.7109375" style="92" customWidth="1"/>
    <col min="514" max="514" width="36.140625" style="92" customWidth="1"/>
    <col min="515" max="515" width="12.85546875" style="92" customWidth="1"/>
    <col min="516" max="516" width="4.140625" style="92" customWidth="1"/>
    <col min="517" max="517" width="36" style="92" customWidth="1"/>
    <col min="518" max="518" width="10.7109375" style="92" customWidth="1"/>
    <col min="519" max="768" width="9.140625" style="92"/>
    <col min="769" max="769" width="4.7109375" style="92" customWidth="1"/>
    <col min="770" max="770" width="36.140625" style="92" customWidth="1"/>
    <col min="771" max="771" width="12.85546875" style="92" customWidth="1"/>
    <col min="772" max="772" width="4.140625" style="92" customWidth="1"/>
    <col min="773" max="773" width="36" style="92" customWidth="1"/>
    <col min="774" max="774" width="10.7109375" style="92" customWidth="1"/>
    <col min="775" max="1024" width="9.140625" style="92"/>
    <col min="1025" max="1025" width="4.7109375" style="92" customWidth="1"/>
    <col min="1026" max="1026" width="36.140625" style="92" customWidth="1"/>
    <col min="1027" max="1027" width="12.85546875" style="92" customWidth="1"/>
    <col min="1028" max="1028" width="4.140625" style="92" customWidth="1"/>
    <col min="1029" max="1029" width="36" style="92" customWidth="1"/>
    <col min="1030" max="1030" width="10.7109375" style="92" customWidth="1"/>
    <col min="1031" max="1280" width="9.140625" style="92"/>
    <col min="1281" max="1281" width="4.7109375" style="92" customWidth="1"/>
    <col min="1282" max="1282" width="36.140625" style="92" customWidth="1"/>
    <col min="1283" max="1283" width="12.85546875" style="92" customWidth="1"/>
    <col min="1284" max="1284" width="4.140625" style="92" customWidth="1"/>
    <col min="1285" max="1285" width="36" style="92" customWidth="1"/>
    <col min="1286" max="1286" width="10.7109375" style="92" customWidth="1"/>
    <col min="1287" max="1536" width="9.140625" style="92"/>
    <col min="1537" max="1537" width="4.7109375" style="92" customWidth="1"/>
    <col min="1538" max="1538" width="36.140625" style="92" customWidth="1"/>
    <col min="1539" max="1539" width="12.85546875" style="92" customWidth="1"/>
    <col min="1540" max="1540" width="4.140625" style="92" customWidth="1"/>
    <col min="1541" max="1541" width="36" style="92" customWidth="1"/>
    <col min="1542" max="1542" width="10.7109375" style="92" customWidth="1"/>
    <col min="1543" max="1792" width="9.140625" style="92"/>
    <col min="1793" max="1793" width="4.7109375" style="92" customWidth="1"/>
    <col min="1794" max="1794" width="36.140625" style="92" customWidth="1"/>
    <col min="1795" max="1795" width="12.85546875" style="92" customWidth="1"/>
    <col min="1796" max="1796" width="4.140625" style="92" customWidth="1"/>
    <col min="1797" max="1797" width="36" style="92" customWidth="1"/>
    <col min="1798" max="1798" width="10.7109375" style="92" customWidth="1"/>
    <col min="1799" max="2048" width="9.140625" style="92"/>
    <col min="2049" max="2049" width="4.7109375" style="92" customWidth="1"/>
    <col min="2050" max="2050" width="36.140625" style="92" customWidth="1"/>
    <col min="2051" max="2051" width="12.85546875" style="92" customWidth="1"/>
    <col min="2052" max="2052" width="4.140625" style="92" customWidth="1"/>
    <col min="2053" max="2053" width="36" style="92" customWidth="1"/>
    <col min="2054" max="2054" width="10.7109375" style="92" customWidth="1"/>
    <col min="2055" max="2304" width="9.140625" style="92"/>
    <col min="2305" max="2305" width="4.7109375" style="92" customWidth="1"/>
    <col min="2306" max="2306" width="36.140625" style="92" customWidth="1"/>
    <col min="2307" max="2307" width="12.85546875" style="92" customWidth="1"/>
    <col min="2308" max="2308" width="4.140625" style="92" customWidth="1"/>
    <col min="2309" max="2309" width="36" style="92" customWidth="1"/>
    <col min="2310" max="2310" width="10.7109375" style="92" customWidth="1"/>
    <col min="2311" max="2560" width="9.140625" style="92"/>
    <col min="2561" max="2561" width="4.7109375" style="92" customWidth="1"/>
    <col min="2562" max="2562" width="36.140625" style="92" customWidth="1"/>
    <col min="2563" max="2563" width="12.85546875" style="92" customWidth="1"/>
    <col min="2564" max="2564" width="4.140625" style="92" customWidth="1"/>
    <col min="2565" max="2565" width="36" style="92" customWidth="1"/>
    <col min="2566" max="2566" width="10.7109375" style="92" customWidth="1"/>
    <col min="2567" max="2816" width="9.140625" style="92"/>
    <col min="2817" max="2817" width="4.7109375" style="92" customWidth="1"/>
    <col min="2818" max="2818" width="36.140625" style="92" customWidth="1"/>
    <col min="2819" max="2819" width="12.85546875" style="92" customWidth="1"/>
    <col min="2820" max="2820" width="4.140625" style="92" customWidth="1"/>
    <col min="2821" max="2821" width="36" style="92" customWidth="1"/>
    <col min="2822" max="2822" width="10.7109375" style="92" customWidth="1"/>
    <col min="2823" max="3072" width="9.140625" style="92"/>
    <col min="3073" max="3073" width="4.7109375" style="92" customWidth="1"/>
    <col min="3074" max="3074" width="36.140625" style="92" customWidth="1"/>
    <col min="3075" max="3075" width="12.85546875" style="92" customWidth="1"/>
    <col min="3076" max="3076" width="4.140625" style="92" customWidth="1"/>
    <col min="3077" max="3077" width="36" style="92" customWidth="1"/>
    <col min="3078" max="3078" width="10.7109375" style="92" customWidth="1"/>
    <col min="3079" max="3328" width="9.140625" style="92"/>
    <col min="3329" max="3329" width="4.7109375" style="92" customWidth="1"/>
    <col min="3330" max="3330" width="36.140625" style="92" customWidth="1"/>
    <col min="3331" max="3331" width="12.85546875" style="92" customWidth="1"/>
    <col min="3332" max="3332" width="4.140625" style="92" customWidth="1"/>
    <col min="3333" max="3333" width="36" style="92" customWidth="1"/>
    <col min="3334" max="3334" width="10.7109375" style="92" customWidth="1"/>
    <col min="3335" max="3584" width="9.140625" style="92"/>
    <col min="3585" max="3585" width="4.7109375" style="92" customWidth="1"/>
    <col min="3586" max="3586" width="36.140625" style="92" customWidth="1"/>
    <col min="3587" max="3587" width="12.85546875" style="92" customWidth="1"/>
    <col min="3588" max="3588" width="4.140625" style="92" customWidth="1"/>
    <col min="3589" max="3589" width="36" style="92" customWidth="1"/>
    <col min="3590" max="3590" width="10.7109375" style="92" customWidth="1"/>
    <col min="3591" max="3840" width="9.140625" style="92"/>
    <col min="3841" max="3841" width="4.7109375" style="92" customWidth="1"/>
    <col min="3842" max="3842" width="36.140625" style="92" customWidth="1"/>
    <col min="3843" max="3843" width="12.85546875" style="92" customWidth="1"/>
    <col min="3844" max="3844" width="4.140625" style="92" customWidth="1"/>
    <col min="3845" max="3845" width="36" style="92" customWidth="1"/>
    <col min="3846" max="3846" width="10.7109375" style="92" customWidth="1"/>
    <col min="3847" max="4096" width="9.140625" style="92"/>
    <col min="4097" max="4097" width="4.7109375" style="92" customWidth="1"/>
    <col min="4098" max="4098" width="36.140625" style="92" customWidth="1"/>
    <col min="4099" max="4099" width="12.85546875" style="92" customWidth="1"/>
    <col min="4100" max="4100" width="4.140625" style="92" customWidth="1"/>
    <col min="4101" max="4101" width="36" style="92" customWidth="1"/>
    <col min="4102" max="4102" width="10.7109375" style="92" customWidth="1"/>
    <col min="4103" max="4352" width="9.140625" style="92"/>
    <col min="4353" max="4353" width="4.7109375" style="92" customWidth="1"/>
    <col min="4354" max="4354" width="36.140625" style="92" customWidth="1"/>
    <col min="4355" max="4355" width="12.85546875" style="92" customWidth="1"/>
    <col min="4356" max="4356" width="4.140625" style="92" customWidth="1"/>
    <col min="4357" max="4357" width="36" style="92" customWidth="1"/>
    <col min="4358" max="4358" width="10.7109375" style="92" customWidth="1"/>
    <col min="4359" max="4608" width="9.140625" style="92"/>
    <col min="4609" max="4609" width="4.7109375" style="92" customWidth="1"/>
    <col min="4610" max="4610" width="36.140625" style="92" customWidth="1"/>
    <col min="4611" max="4611" width="12.85546875" style="92" customWidth="1"/>
    <col min="4612" max="4612" width="4.140625" style="92" customWidth="1"/>
    <col min="4613" max="4613" width="36" style="92" customWidth="1"/>
    <col min="4614" max="4614" width="10.7109375" style="92" customWidth="1"/>
    <col min="4615" max="4864" width="9.140625" style="92"/>
    <col min="4865" max="4865" width="4.7109375" style="92" customWidth="1"/>
    <col min="4866" max="4866" width="36.140625" style="92" customWidth="1"/>
    <col min="4867" max="4867" width="12.85546875" style="92" customWidth="1"/>
    <col min="4868" max="4868" width="4.140625" style="92" customWidth="1"/>
    <col min="4869" max="4869" width="36" style="92" customWidth="1"/>
    <col min="4870" max="4870" width="10.7109375" style="92" customWidth="1"/>
    <col min="4871" max="5120" width="9.140625" style="92"/>
    <col min="5121" max="5121" width="4.7109375" style="92" customWidth="1"/>
    <col min="5122" max="5122" width="36.140625" style="92" customWidth="1"/>
    <col min="5123" max="5123" width="12.85546875" style="92" customWidth="1"/>
    <col min="5124" max="5124" width="4.140625" style="92" customWidth="1"/>
    <col min="5125" max="5125" width="36" style="92" customWidth="1"/>
    <col min="5126" max="5126" width="10.7109375" style="92" customWidth="1"/>
    <col min="5127" max="5376" width="9.140625" style="92"/>
    <col min="5377" max="5377" width="4.7109375" style="92" customWidth="1"/>
    <col min="5378" max="5378" width="36.140625" style="92" customWidth="1"/>
    <col min="5379" max="5379" width="12.85546875" style="92" customWidth="1"/>
    <col min="5380" max="5380" width="4.140625" style="92" customWidth="1"/>
    <col min="5381" max="5381" width="36" style="92" customWidth="1"/>
    <col min="5382" max="5382" width="10.7109375" style="92" customWidth="1"/>
    <col min="5383" max="5632" width="9.140625" style="92"/>
    <col min="5633" max="5633" width="4.7109375" style="92" customWidth="1"/>
    <col min="5634" max="5634" width="36.140625" style="92" customWidth="1"/>
    <col min="5635" max="5635" width="12.85546875" style="92" customWidth="1"/>
    <col min="5636" max="5636" width="4.140625" style="92" customWidth="1"/>
    <col min="5637" max="5637" width="36" style="92" customWidth="1"/>
    <col min="5638" max="5638" width="10.7109375" style="92" customWidth="1"/>
    <col min="5639" max="5888" width="9.140625" style="92"/>
    <col min="5889" max="5889" width="4.7109375" style="92" customWidth="1"/>
    <col min="5890" max="5890" width="36.140625" style="92" customWidth="1"/>
    <col min="5891" max="5891" width="12.85546875" style="92" customWidth="1"/>
    <col min="5892" max="5892" width="4.140625" style="92" customWidth="1"/>
    <col min="5893" max="5893" width="36" style="92" customWidth="1"/>
    <col min="5894" max="5894" width="10.7109375" style="92" customWidth="1"/>
    <col min="5895" max="6144" width="9.140625" style="92"/>
    <col min="6145" max="6145" width="4.7109375" style="92" customWidth="1"/>
    <col min="6146" max="6146" width="36.140625" style="92" customWidth="1"/>
    <col min="6147" max="6147" width="12.85546875" style="92" customWidth="1"/>
    <col min="6148" max="6148" width="4.140625" style="92" customWidth="1"/>
    <col min="6149" max="6149" width="36" style="92" customWidth="1"/>
    <col min="6150" max="6150" width="10.7109375" style="92" customWidth="1"/>
    <col min="6151" max="6400" width="9.140625" style="92"/>
    <col min="6401" max="6401" width="4.7109375" style="92" customWidth="1"/>
    <col min="6402" max="6402" width="36.140625" style="92" customWidth="1"/>
    <col min="6403" max="6403" width="12.85546875" style="92" customWidth="1"/>
    <col min="6404" max="6404" width="4.140625" style="92" customWidth="1"/>
    <col min="6405" max="6405" width="36" style="92" customWidth="1"/>
    <col min="6406" max="6406" width="10.7109375" style="92" customWidth="1"/>
    <col min="6407" max="6656" width="9.140625" style="92"/>
    <col min="6657" max="6657" width="4.7109375" style="92" customWidth="1"/>
    <col min="6658" max="6658" width="36.140625" style="92" customWidth="1"/>
    <col min="6659" max="6659" width="12.85546875" style="92" customWidth="1"/>
    <col min="6660" max="6660" width="4.140625" style="92" customWidth="1"/>
    <col min="6661" max="6661" width="36" style="92" customWidth="1"/>
    <col min="6662" max="6662" width="10.7109375" style="92" customWidth="1"/>
    <col min="6663" max="6912" width="9.140625" style="92"/>
    <col min="6913" max="6913" width="4.7109375" style="92" customWidth="1"/>
    <col min="6914" max="6914" width="36.140625" style="92" customWidth="1"/>
    <col min="6915" max="6915" width="12.85546875" style="92" customWidth="1"/>
    <col min="6916" max="6916" width="4.140625" style="92" customWidth="1"/>
    <col min="6917" max="6917" width="36" style="92" customWidth="1"/>
    <col min="6918" max="6918" width="10.7109375" style="92" customWidth="1"/>
    <col min="6919" max="7168" width="9.140625" style="92"/>
    <col min="7169" max="7169" width="4.7109375" style="92" customWidth="1"/>
    <col min="7170" max="7170" width="36.140625" style="92" customWidth="1"/>
    <col min="7171" max="7171" width="12.85546875" style="92" customWidth="1"/>
    <col min="7172" max="7172" width="4.140625" style="92" customWidth="1"/>
    <col min="7173" max="7173" width="36" style="92" customWidth="1"/>
    <col min="7174" max="7174" width="10.7109375" style="92" customWidth="1"/>
    <col min="7175" max="7424" width="9.140625" style="92"/>
    <col min="7425" max="7425" width="4.7109375" style="92" customWidth="1"/>
    <col min="7426" max="7426" width="36.140625" style="92" customWidth="1"/>
    <col min="7427" max="7427" width="12.85546875" style="92" customWidth="1"/>
    <col min="7428" max="7428" width="4.140625" style="92" customWidth="1"/>
    <col min="7429" max="7429" width="36" style="92" customWidth="1"/>
    <col min="7430" max="7430" width="10.7109375" style="92" customWidth="1"/>
    <col min="7431" max="7680" width="9.140625" style="92"/>
    <col min="7681" max="7681" width="4.7109375" style="92" customWidth="1"/>
    <col min="7682" max="7682" width="36.140625" style="92" customWidth="1"/>
    <col min="7683" max="7683" width="12.85546875" style="92" customWidth="1"/>
    <col min="7684" max="7684" width="4.140625" style="92" customWidth="1"/>
    <col min="7685" max="7685" width="36" style="92" customWidth="1"/>
    <col min="7686" max="7686" width="10.7109375" style="92" customWidth="1"/>
    <col min="7687" max="7936" width="9.140625" style="92"/>
    <col min="7937" max="7937" width="4.7109375" style="92" customWidth="1"/>
    <col min="7938" max="7938" width="36.140625" style="92" customWidth="1"/>
    <col min="7939" max="7939" width="12.85546875" style="92" customWidth="1"/>
    <col min="7940" max="7940" width="4.140625" style="92" customWidth="1"/>
    <col min="7941" max="7941" width="36" style="92" customWidth="1"/>
    <col min="7942" max="7942" width="10.7109375" style="92" customWidth="1"/>
    <col min="7943" max="8192" width="9.140625" style="92"/>
    <col min="8193" max="8193" width="4.7109375" style="92" customWidth="1"/>
    <col min="8194" max="8194" width="36.140625" style="92" customWidth="1"/>
    <col min="8195" max="8195" width="12.85546875" style="92" customWidth="1"/>
    <col min="8196" max="8196" width="4.140625" style="92" customWidth="1"/>
    <col min="8197" max="8197" width="36" style="92" customWidth="1"/>
    <col min="8198" max="8198" width="10.7109375" style="92" customWidth="1"/>
    <col min="8199" max="8448" width="9.140625" style="92"/>
    <col min="8449" max="8449" width="4.7109375" style="92" customWidth="1"/>
    <col min="8450" max="8450" width="36.140625" style="92" customWidth="1"/>
    <col min="8451" max="8451" width="12.85546875" style="92" customWidth="1"/>
    <col min="8452" max="8452" width="4.140625" style="92" customWidth="1"/>
    <col min="8453" max="8453" width="36" style="92" customWidth="1"/>
    <col min="8454" max="8454" width="10.7109375" style="92" customWidth="1"/>
    <col min="8455" max="8704" width="9.140625" style="92"/>
    <col min="8705" max="8705" width="4.7109375" style="92" customWidth="1"/>
    <col min="8706" max="8706" width="36.140625" style="92" customWidth="1"/>
    <col min="8707" max="8707" width="12.85546875" style="92" customWidth="1"/>
    <col min="8708" max="8708" width="4.140625" style="92" customWidth="1"/>
    <col min="8709" max="8709" width="36" style="92" customWidth="1"/>
    <col min="8710" max="8710" width="10.7109375" style="92" customWidth="1"/>
    <col min="8711" max="8960" width="9.140625" style="92"/>
    <col min="8961" max="8961" width="4.7109375" style="92" customWidth="1"/>
    <col min="8962" max="8962" width="36.140625" style="92" customWidth="1"/>
    <col min="8963" max="8963" width="12.85546875" style="92" customWidth="1"/>
    <col min="8964" max="8964" width="4.140625" style="92" customWidth="1"/>
    <col min="8965" max="8965" width="36" style="92" customWidth="1"/>
    <col min="8966" max="8966" width="10.7109375" style="92" customWidth="1"/>
    <col min="8967" max="9216" width="9.140625" style="92"/>
    <col min="9217" max="9217" width="4.7109375" style="92" customWidth="1"/>
    <col min="9218" max="9218" width="36.140625" style="92" customWidth="1"/>
    <col min="9219" max="9219" width="12.85546875" style="92" customWidth="1"/>
    <col min="9220" max="9220" width="4.140625" style="92" customWidth="1"/>
    <col min="9221" max="9221" width="36" style="92" customWidth="1"/>
    <col min="9222" max="9222" width="10.7109375" style="92" customWidth="1"/>
    <col min="9223" max="9472" width="9.140625" style="92"/>
    <col min="9473" max="9473" width="4.7109375" style="92" customWidth="1"/>
    <col min="9474" max="9474" width="36.140625" style="92" customWidth="1"/>
    <col min="9475" max="9475" width="12.85546875" style="92" customWidth="1"/>
    <col min="9476" max="9476" width="4.140625" style="92" customWidth="1"/>
    <col min="9477" max="9477" width="36" style="92" customWidth="1"/>
    <col min="9478" max="9478" width="10.7109375" style="92" customWidth="1"/>
    <col min="9479" max="9728" width="9.140625" style="92"/>
    <col min="9729" max="9729" width="4.7109375" style="92" customWidth="1"/>
    <col min="9730" max="9730" width="36.140625" style="92" customWidth="1"/>
    <col min="9731" max="9731" width="12.85546875" style="92" customWidth="1"/>
    <col min="9732" max="9732" width="4.140625" style="92" customWidth="1"/>
    <col min="9733" max="9733" width="36" style="92" customWidth="1"/>
    <col min="9734" max="9734" width="10.7109375" style="92" customWidth="1"/>
    <col min="9735" max="9984" width="9.140625" style="92"/>
    <col min="9985" max="9985" width="4.7109375" style="92" customWidth="1"/>
    <col min="9986" max="9986" width="36.140625" style="92" customWidth="1"/>
    <col min="9987" max="9987" width="12.85546875" style="92" customWidth="1"/>
    <col min="9988" max="9988" width="4.140625" style="92" customWidth="1"/>
    <col min="9989" max="9989" width="36" style="92" customWidth="1"/>
    <col min="9990" max="9990" width="10.7109375" style="92" customWidth="1"/>
    <col min="9991" max="10240" width="9.140625" style="92"/>
    <col min="10241" max="10241" width="4.7109375" style="92" customWidth="1"/>
    <col min="10242" max="10242" width="36.140625" style="92" customWidth="1"/>
    <col min="10243" max="10243" width="12.85546875" style="92" customWidth="1"/>
    <col min="10244" max="10244" width="4.140625" style="92" customWidth="1"/>
    <col min="10245" max="10245" width="36" style="92" customWidth="1"/>
    <col min="10246" max="10246" width="10.7109375" style="92" customWidth="1"/>
    <col min="10247" max="10496" width="9.140625" style="92"/>
    <col min="10497" max="10497" width="4.7109375" style="92" customWidth="1"/>
    <col min="10498" max="10498" width="36.140625" style="92" customWidth="1"/>
    <col min="10499" max="10499" width="12.85546875" style="92" customWidth="1"/>
    <col min="10500" max="10500" width="4.140625" style="92" customWidth="1"/>
    <col min="10501" max="10501" width="36" style="92" customWidth="1"/>
    <col min="10502" max="10502" width="10.7109375" style="92" customWidth="1"/>
    <col min="10503" max="10752" width="9.140625" style="92"/>
    <col min="10753" max="10753" width="4.7109375" style="92" customWidth="1"/>
    <col min="10754" max="10754" width="36.140625" style="92" customWidth="1"/>
    <col min="10755" max="10755" width="12.85546875" style="92" customWidth="1"/>
    <col min="10756" max="10756" width="4.140625" style="92" customWidth="1"/>
    <col min="10757" max="10757" width="36" style="92" customWidth="1"/>
    <col min="10758" max="10758" width="10.7109375" style="92" customWidth="1"/>
    <col min="10759" max="11008" width="9.140625" style="92"/>
    <col min="11009" max="11009" width="4.7109375" style="92" customWidth="1"/>
    <col min="11010" max="11010" width="36.140625" style="92" customWidth="1"/>
    <col min="11011" max="11011" width="12.85546875" style="92" customWidth="1"/>
    <col min="11012" max="11012" width="4.140625" style="92" customWidth="1"/>
    <col min="11013" max="11013" width="36" style="92" customWidth="1"/>
    <col min="11014" max="11014" width="10.7109375" style="92" customWidth="1"/>
    <col min="11015" max="11264" width="9.140625" style="92"/>
    <col min="11265" max="11265" width="4.7109375" style="92" customWidth="1"/>
    <col min="11266" max="11266" width="36.140625" style="92" customWidth="1"/>
    <col min="11267" max="11267" width="12.85546875" style="92" customWidth="1"/>
    <col min="11268" max="11268" width="4.140625" style="92" customWidth="1"/>
    <col min="11269" max="11269" width="36" style="92" customWidth="1"/>
    <col min="11270" max="11270" width="10.7109375" style="92" customWidth="1"/>
    <col min="11271" max="11520" width="9.140625" style="92"/>
    <col min="11521" max="11521" width="4.7109375" style="92" customWidth="1"/>
    <col min="11522" max="11522" width="36.140625" style="92" customWidth="1"/>
    <col min="11523" max="11523" width="12.85546875" style="92" customWidth="1"/>
    <col min="11524" max="11524" width="4.140625" style="92" customWidth="1"/>
    <col min="11525" max="11525" width="36" style="92" customWidth="1"/>
    <col min="11526" max="11526" width="10.7109375" style="92" customWidth="1"/>
    <col min="11527" max="11776" width="9.140625" style="92"/>
    <col min="11777" max="11777" width="4.7109375" style="92" customWidth="1"/>
    <col min="11778" max="11778" width="36.140625" style="92" customWidth="1"/>
    <col min="11779" max="11779" width="12.85546875" style="92" customWidth="1"/>
    <col min="11780" max="11780" width="4.140625" style="92" customWidth="1"/>
    <col min="11781" max="11781" width="36" style="92" customWidth="1"/>
    <col min="11782" max="11782" width="10.7109375" style="92" customWidth="1"/>
    <col min="11783" max="12032" width="9.140625" style="92"/>
    <col min="12033" max="12033" width="4.7109375" style="92" customWidth="1"/>
    <col min="12034" max="12034" width="36.140625" style="92" customWidth="1"/>
    <col min="12035" max="12035" width="12.85546875" style="92" customWidth="1"/>
    <col min="12036" max="12036" width="4.140625" style="92" customWidth="1"/>
    <col min="12037" max="12037" width="36" style="92" customWidth="1"/>
    <col min="12038" max="12038" width="10.7109375" style="92" customWidth="1"/>
    <col min="12039" max="12288" width="9.140625" style="92"/>
    <col min="12289" max="12289" width="4.7109375" style="92" customWidth="1"/>
    <col min="12290" max="12290" width="36.140625" style="92" customWidth="1"/>
    <col min="12291" max="12291" width="12.85546875" style="92" customWidth="1"/>
    <col min="12292" max="12292" width="4.140625" style="92" customWidth="1"/>
    <col min="12293" max="12293" width="36" style="92" customWidth="1"/>
    <col min="12294" max="12294" width="10.7109375" style="92" customWidth="1"/>
    <col min="12295" max="12544" width="9.140625" style="92"/>
    <col min="12545" max="12545" width="4.7109375" style="92" customWidth="1"/>
    <col min="12546" max="12546" width="36.140625" style="92" customWidth="1"/>
    <col min="12547" max="12547" width="12.85546875" style="92" customWidth="1"/>
    <col min="12548" max="12548" width="4.140625" style="92" customWidth="1"/>
    <col min="12549" max="12549" width="36" style="92" customWidth="1"/>
    <col min="12550" max="12550" width="10.7109375" style="92" customWidth="1"/>
    <col min="12551" max="12800" width="9.140625" style="92"/>
    <col min="12801" max="12801" width="4.7109375" style="92" customWidth="1"/>
    <col min="12802" max="12802" width="36.140625" style="92" customWidth="1"/>
    <col min="12803" max="12803" width="12.85546875" style="92" customWidth="1"/>
    <col min="12804" max="12804" width="4.140625" style="92" customWidth="1"/>
    <col min="12805" max="12805" width="36" style="92" customWidth="1"/>
    <col min="12806" max="12806" width="10.7109375" style="92" customWidth="1"/>
    <col min="12807" max="13056" width="9.140625" style="92"/>
    <col min="13057" max="13057" width="4.7109375" style="92" customWidth="1"/>
    <col min="13058" max="13058" width="36.140625" style="92" customWidth="1"/>
    <col min="13059" max="13059" width="12.85546875" style="92" customWidth="1"/>
    <col min="13060" max="13060" width="4.140625" style="92" customWidth="1"/>
    <col min="13061" max="13061" width="36" style="92" customWidth="1"/>
    <col min="13062" max="13062" width="10.7109375" style="92" customWidth="1"/>
    <col min="13063" max="13312" width="9.140625" style="92"/>
    <col min="13313" max="13313" width="4.7109375" style="92" customWidth="1"/>
    <col min="13314" max="13314" width="36.140625" style="92" customWidth="1"/>
    <col min="13315" max="13315" width="12.85546875" style="92" customWidth="1"/>
    <col min="13316" max="13316" width="4.140625" style="92" customWidth="1"/>
    <col min="13317" max="13317" width="36" style="92" customWidth="1"/>
    <col min="13318" max="13318" width="10.7109375" style="92" customWidth="1"/>
    <col min="13319" max="13568" width="9.140625" style="92"/>
    <col min="13569" max="13569" width="4.7109375" style="92" customWidth="1"/>
    <col min="13570" max="13570" width="36.140625" style="92" customWidth="1"/>
    <col min="13571" max="13571" width="12.85546875" style="92" customWidth="1"/>
    <col min="13572" max="13572" width="4.140625" style="92" customWidth="1"/>
    <col min="13573" max="13573" width="36" style="92" customWidth="1"/>
    <col min="13574" max="13574" width="10.7109375" style="92" customWidth="1"/>
    <col min="13575" max="13824" width="9.140625" style="92"/>
    <col min="13825" max="13825" width="4.7109375" style="92" customWidth="1"/>
    <col min="13826" max="13826" width="36.140625" style="92" customWidth="1"/>
    <col min="13827" max="13827" width="12.85546875" style="92" customWidth="1"/>
    <col min="13828" max="13828" width="4.140625" style="92" customWidth="1"/>
    <col min="13829" max="13829" width="36" style="92" customWidth="1"/>
    <col min="13830" max="13830" width="10.7109375" style="92" customWidth="1"/>
    <col min="13831" max="14080" width="9.140625" style="92"/>
    <col min="14081" max="14081" width="4.7109375" style="92" customWidth="1"/>
    <col min="14082" max="14082" width="36.140625" style="92" customWidth="1"/>
    <col min="14083" max="14083" width="12.85546875" style="92" customWidth="1"/>
    <col min="14084" max="14084" width="4.140625" style="92" customWidth="1"/>
    <col min="14085" max="14085" width="36" style="92" customWidth="1"/>
    <col min="14086" max="14086" width="10.7109375" style="92" customWidth="1"/>
    <col min="14087" max="14336" width="9.140625" style="92"/>
    <col min="14337" max="14337" width="4.7109375" style="92" customWidth="1"/>
    <col min="14338" max="14338" width="36.140625" style="92" customWidth="1"/>
    <col min="14339" max="14339" width="12.85546875" style="92" customWidth="1"/>
    <col min="14340" max="14340" width="4.140625" style="92" customWidth="1"/>
    <col min="14341" max="14341" width="36" style="92" customWidth="1"/>
    <col min="14342" max="14342" width="10.7109375" style="92" customWidth="1"/>
    <col min="14343" max="14592" width="9.140625" style="92"/>
    <col min="14593" max="14593" width="4.7109375" style="92" customWidth="1"/>
    <col min="14594" max="14594" width="36.140625" style="92" customWidth="1"/>
    <col min="14595" max="14595" width="12.85546875" style="92" customWidth="1"/>
    <col min="14596" max="14596" width="4.140625" style="92" customWidth="1"/>
    <col min="14597" max="14597" width="36" style="92" customWidth="1"/>
    <col min="14598" max="14598" width="10.7109375" style="92" customWidth="1"/>
    <col min="14599" max="14848" width="9.140625" style="92"/>
    <col min="14849" max="14849" width="4.7109375" style="92" customWidth="1"/>
    <col min="14850" max="14850" width="36.140625" style="92" customWidth="1"/>
    <col min="14851" max="14851" width="12.85546875" style="92" customWidth="1"/>
    <col min="14852" max="14852" width="4.140625" style="92" customWidth="1"/>
    <col min="14853" max="14853" width="36" style="92" customWidth="1"/>
    <col min="14854" max="14854" width="10.7109375" style="92" customWidth="1"/>
    <col min="14855" max="15104" width="9.140625" style="92"/>
    <col min="15105" max="15105" width="4.7109375" style="92" customWidth="1"/>
    <col min="15106" max="15106" width="36.140625" style="92" customWidth="1"/>
    <col min="15107" max="15107" width="12.85546875" style="92" customWidth="1"/>
    <col min="15108" max="15108" width="4.140625" style="92" customWidth="1"/>
    <col min="15109" max="15109" width="36" style="92" customWidth="1"/>
    <col min="15110" max="15110" width="10.7109375" style="92" customWidth="1"/>
    <col min="15111" max="15360" width="9.140625" style="92"/>
    <col min="15361" max="15361" width="4.7109375" style="92" customWidth="1"/>
    <col min="15362" max="15362" width="36.140625" style="92" customWidth="1"/>
    <col min="15363" max="15363" width="12.85546875" style="92" customWidth="1"/>
    <col min="15364" max="15364" width="4.140625" style="92" customWidth="1"/>
    <col min="15365" max="15365" width="36" style="92" customWidth="1"/>
    <col min="15366" max="15366" width="10.7109375" style="92" customWidth="1"/>
    <col min="15367" max="15616" width="9.140625" style="92"/>
    <col min="15617" max="15617" width="4.7109375" style="92" customWidth="1"/>
    <col min="15618" max="15618" width="36.140625" style="92" customWidth="1"/>
    <col min="15619" max="15619" width="12.85546875" style="92" customWidth="1"/>
    <col min="15620" max="15620" width="4.140625" style="92" customWidth="1"/>
    <col min="15621" max="15621" width="36" style="92" customWidth="1"/>
    <col min="15622" max="15622" width="10.7109375" style="92" customWidth="1"/>
    <col min="15623" max="15872" width="9.140625" style="92"/>
    <col min="15873" max="15873" width="4.7109375" style="92" customWidth="1"/>
    <col min="15874" max="15874" width="36.140625" style="92" customWidth="1"/>
    <col min="15875" max="15875" width="12.85546875" style="92" customWidth="1"/>
    <col min="15876" max="15876" width="4.140625" style="92" customWidth="1"/>
    <col min="15877" max="15877" width="36" style="92" customWidth="1"/>
    <col min="15878" max="15878" width="10.7109375" style="92" customWidth="1"/>
    <col min="15879" max="16128" width="9.140625" style="92"/>
    <col min="16129" max="16129" width="4.7109375" style="92" customWidth="1"/>
    <col min="16130" max="16130" width="36.140625" style="92" customWidth="1"/>
    <col min="16131" max="16131" width="12.85546875" style="92" customWidth="1"/>
    <col min="16132" max="16132" width="4.140625" style="92" customWidth="1"/>
    <col min="16133" max="16133" width="36" style="92" customWidth="1"/>
    <col min="16134" max="16134" width="10.7109375" style="92" customWidth="1"/>
    <col min="16135" max="16384" width="9.140625" style="92"/>
  </cols>
  <sheetData>
    <row r="1" spans="1:6" ht="15.75" x14ac:dyDescent="0.25">
      <c r="F1" s="198" t="s">
        <v>98</v>
      </c>
    </row>
    <row r="2" spans="1:6" x14ac:dyDescent="0.2">
      <c r="F2" s="5" t="s">
        <v>0</v>
      </c>
    </row>
    <row r="3" spans="1:6" x14ac:dyDescent="0.2">
      <c r="F3" s="5" t="s">
        <v>1</v>
      </c>
    </row>
    <row r="4" spans="1:6" x14ac:dyDescent="0.2">
      <c r="F4" s="6" t="s">
        <v>83</v>
      </c>
    </row>
    <row r="7" spans="1:6" ht="18" x14ac:dyDescent="0.25">
      <c r="A7" s="199" t="s">
        <v>194</v>
      </c>
      <c r="B7" s="199"/>
      <c r="C7" s="199"/>
      <c r="D7" s="199"/>
      <c r="E7" s="199"/>
      <c r="F7" s="199"/>
    </row>
    <row r="8" spans="1:6" ht="18" x14ac:dyDescent="0.25">
      <c r="A8" s="199" t="s">
        <v>195</v>
      </c>
      <c r="B8" s="199"/>
      <c r="C8" s="199"/>
      <c r="D8" s="199"/>
      <c r="E8" s="199"/>
      <c r="F8" s="199"/>
    </row>
    <row r="9" spans="1:6" ht="18" x14ac:dyDescent="0.25">
      <c r="A9" s="199" t="s">
        <v>196</v>
      </c>
      <c r="B9" s="199"/>
      <c r="C9" s="199"/>
      <c r="D9" s="199"/>
      <c r="E9" s="199"/>
      <c r="F9" s="199"/>
    </row>
    <row r="11" spans="1:6" ht="13.5" thickBot="1" x14ac:dyDescent="0.25">
      <c r="F11" s="200" t="s">
        <v>197</v>
      </c>
    </row>
    <row r="12" spans="1:6" s="204" customFormat="1" ht="26.25" thickBot="1" x14ac:dyDescent="0.25">
      <c r="A12" s="201" t="s">
        <v>198</v>
      </c>
      <c r="B12" s="202" t="s">
        <v>199</v>
      </c>
      <c r="C12" s="202" t="s">
        <v>200</v>
      </c>
      <c r="D12" s="202"/>
      <c r="E12" s="202" t="s">
        <v>201</v>
      </c>
      <c r="F12" s="203" t="s">
        <v>202</v>
      </c>
    </row>
    <row r="13" spans="1:6" ht="16.5" customHeight="1" x14ac:dyDescent="0.2">
      <c r="A13" s="205">
        <v>1</v>
      </c>
      <c r="B13" s="206" t="s">
        <v>107</v>
      </c>
      <c r="C13" s="207">
        <f>C14+C15+C16+C17+C18+C19</f>
        <v>78954.2</v>
      </c>
      <c r="D13" s="207">
        <v>1</v>
      </c>
      <c r="E13" s="208" t="s">
        <v>201</v>
      </c>
      <c r="F13" s="209"/>
    </row>
    <row r="14" spans="1:6" x14ac:dyDescent="0.2">
      <c r="A14" s="210"/>
      <c r="B14" s="211" t="s">
        <v>203</v>
      </c>
      <c r="C14" s="212">
        <v>60520.3</v>
      </c>
      <c r="D14" s="212"/>
      <c r="E14" s="213" t="s">
        <v>204</v>
      </c>
      <c r="F14" s="214">
        <v>33911.841</v>
      </c>
    </row>
    <row r="15" spans="1:6" x14ac:dyDescent="0.2">
      <c r="A15" s="210"/>
      <c r="B15" s="211" t="s">
        <v>205</v>
      </c>
      <c r="C15" s="212">
        <v>12930</v>
      </c>
      <c r="D15" s="212"/>
      <c r="E15" s="213" t="s">
        <v>206</v>
      </c>
      <c r="F15" s="215">
        <v>1611</v>
      </c>
    </row>
    <row r="16" spans="1:6" x14ac:dyDescent="0.2">
      <c r="A16" s="216"/>
      <c r="B16" s="211" t="s">
        <v>207</v>
      </c>
      <c r="C16" s="212">
        <v>4375</v>
      </c>
      <c r="D16" s="212"/>
      <c r="E16" s="213" t="s">
        <v>208</v>
      </c>
      <c r="F16" s="214">
        <v>4420.0230000000001</v>
      </c>
    </row>
    <row r="17" spans="1:6" x14ac:dyDescent="0.2">
      <c r="A17" s="216"/>
      <c r="B17" s="211" t="s">
        <v>209</v>
      </c>
      <c r="C17" s="217">
        <v>676</v>
      </c>
      <c r="D17" s="217"/>
      <c r="E17" s="213" t="s">
        <v>210</v>
      </c>
      <c r="F17" s="218">
        <v>33471.065999999999</v>
      </c>
    </row>
    <row r="18" spans="1:6" x14ac:dyDescent="0.2">
      <c r="A18" s="216"/>
      <c r="B18" s="211" t="s">
        <v>211</v>
      </c>
      <c r="C18" s="217">
        <v>108.9</v>
      </c>
      <c r="D18" s="217"/>
      <c r="E18" s="213" t="s">
        <v>212</v>
      </c>
      <c r="F18" s="218">
        <v>6400.5559999999996</v>
      </c>
    </row>
    <row r="19" spans="1:6" x14ac:dyDescent="0.2">
      <c r="A19" s="216"/>
      <c r="B19" s="211" t="s">
        <v>213</v>
      </c>
      <c r="C19" s="217">
        <v>344</v>
      </c>
      <c r="D19" s="217"/>
      <c r="E19" s="213" t="s">
        <v>214</v>
      </c>
      <c r="F19" s="218">
        <v>579556.22400000005</v>
      </c>
    </row>
    <row r="20" spans="1:6" x14ac:dyDescent="0.2">
      <c r="A20" s="219">
        <v>2</v>
      </c>
      <c r="B20" s="220" t="s">
        <v>215</v>
      </c>
      <c r="C20" s="221">
        <v>2500</v>
      </c>
      <c r="D20" s="221"/>
      <c r="E20" s="213" t="s">
        <v>216</v>
      </c>
      <c r="F20" s="218">
        <v>30758.224999999999</v>
      </c>
    </row>
    <row r="21" spans="1:6" x14ac:dyDescent="0.2">
      <c r="A21" s="219">
        <v>3</v>
      </c>
      <c r="B21" s="222" t="s">
        <v>217</v>
      </c>
      <c r="C21" s="221">
        <f>C22+C23+C24</f>
        <v>656772.60400000005</v>
      </c>
      <c r="D21" s="221"/>
      <c r="E21" s="213" t="s">
        <v>218</v>
      </c>
      <c r="F21" s="218">
        <v>11672.904</v>
      </c>
    </row>
    <row r="22" spans="1:6" x14ac:dyDescent="0.2">
      <c r="A22" s="216"/>
      <c r="B22" s="211" t="s">
        <v>219</v>
      </c>
      <c r="C22" s="217">
        <f>156528+1909+483.3</f>
        <v>158920.29999999999</v>
      </c>
      <c r="D22" s="217"/>
      <c r="E22" s="213" t="s">
        <v>220</v>
      </c>
      <c r="F22" s="218">
        <v>1953.55</v>
      </c>
    </row>
    <row r="23" spans="1:6" x14ac:dyDescent="0.2">
      <c r="A23" s="216"/>
      <c r="B23" s="211" t="s">
        <v>221</v>
      </c>
      <c r="C23" s="217">
        <v>4359</v>
      </c>
      <c r="D23" s="217"/>
      <c r="E23" s="213" t="s">
        <v>222</v>
      </c>
      <c r="F23" s="223">
        <v>3033</v>
      </c>
    </row>
    <row r="24" spans="1:6" ht="13.5" thickBot="1" x14ac:dyDescent="0.25">
      <c r="A24" s="224"/>
      <c r="B24" s="225" t="s">
        <v>223</v>
      </c>
      <c r="C24" s="226">
        <v>493493.304</v>
      </c>
      <c r="D24" s="227"/>
      <c r="E24" s="228" t="s">
        <v>224</v>
      </c>
      <c r="F24" s="229">
        <v>51778.3</v>
      </c>
    </row>
    <row r="25" spans="1:6" s="144" customFormat="1" ht="15.75" customHeight="1" thickBot="1" x14ac:dyDescent="0.25">
      <c r="A25" s="230"/>
      <c r="B25" s="231" t="s">
        <v>225</v>
      </c>
      <c r="C25" s="232">
        <f>C13+C20+C21</f>
        <v>738226.804</v>
      </c>
      <c r="D25" s="232"/>
      <c r="E25" s="233" t="s">
        <v>226</v>
      </c>
      <c r="F25" s="234">
        <f>SUM(F14:F24)</f>
        <v>758566.68900000013</v>
      </c>
    </row>
    <row r="26" spans="1:6" s="144" customFormat="1" ht="26.25" customHeight="1" x14ac:dyDescent="0.2">
      <c r="A26" s="235">
        <v>4</v>
      </c>
      <c r="B26" s="236" t="s">
        <v>227</v>
      </c>
      <c r="C26" s="237">
        <f>C27</f>
        <v>-20339.885000000126</v>
      </c>
      <c r="D26" s="237"/>
      <c r="E26" s="238"/>
      <c r="F26" s="239">
        <v>0</v>
      </c>
    </row>
    <row r="27" spans="1:6" ht="13.5" thickBot="1" x14ac:dyDescent="0.25">
      <c r="A27" s="240"/>
      <c r="B27" s="241" t="s">
        <v>228</v>
      </c>
      <c r="C27" s="242">
        <f>C25-F25</f>
        <v>-20339.885000000126</v>
      </c>
      <c r="D27" s="242"/>
      <c r="E27" s="243"/>
      <c r="F27" s="244">
        <v>0</v>
      </c>
    </row>
  </sheetData>
  <mergeCells count="3">
    <mergeCell ref="A7:F7"/>
    <mergeCell ref="A8:F8"/>
    <mergeCell ref="A9:F9"/>
  </mergeCells>
  <pageMargins left="0" right="0" top="0.98425196850393704" bottom="0.98425196850393704" header="0.51181102362204722" footer="0.51181102362204722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zoomScale="150" zoomScaleNormal="150" zoomScaleSheetLayoutView="150" workbookViewId="0">
      <selection activeCell="D18" sqref="D18"/>
    </sheetView>
  </sheetViews>
  <sheetFormatPr defaultRowHeight="12.75" x14ac:dyDescent="0.2"/>
  <cols>
    <col min="1" max="1" width="48.85546875" style="1" customWidth="1"/>
    <col min="2" max="2" width="5.140625" style="1" customWidth="1"/>
    <col min="3" max="3" width="4" style="1" customWidth="1"/>
    <col min="4" max="4" width="11.5703125" style="1" customWidth="1"/>
    <col min="5" max="5" width="5.140625" style="1" customWidth="1"/>
    <col min="6" max="6" width="15.85546875" style="8" customWidth="1"/>
    <col min="7" max="7" width="16.140625" style="3" bestFit="1" customWidth="1"/>
    <col min="8" max="8" width="9.140625" style="3"/>
    <col min="9" max="9" width="10" style="3" bestFit="1" customWidth="1"/>
    <col min="10" max="256" width="9.140625" style="3"/>
    <col min="257" max="257" width="48.85546875" style="3" customWidth="1"/>
    <col min="258" max="258" width="5.140625" style="3" customWidth="1"/>
    <col min="259" max="259" width="4" style="3" customWidth="1"/>
    <col min="260" max="260" width="11.5703125" style="3" customWidth="1"/>
    <col min="261" max="261" width="5.140625" style="3" customWidth="1"/>
    <col min="262" max="262" width="15.85546875" style="3" customWidth="1"/>
    <col min="263" max="263" width="16.140625" style="3" bestFit="1" customWidth="1"/>
    <col min="264" max="264" width="9.140625" style="3"/>
    <col min="265" max="265" width="10" style="3" bestFit="1" customWidth="1"/>
    <col min="266" max="512" width="9.140625" style="3"/>
    <col min="513" max="513" width="48.85546875" style="3" customWidth="1"/>
    <col min="514" max="514" width="5.140625" style="3" customWidth="1"/>
    <col min="515" max="515" width="4" style="3" customWidth="1"/>
    <col min="516" max="516" width="11.5703125" style="3" customWidth="1"/>
    <col min="517" max="517" width="5.140625" style="3" customWidth="1"/>
    <col min="518" max="518" width="15.85546875" style="3" customWidth="1"/>
    <col min="519" max="519" width="16.140625" style="3" bestFit="1" customWidth="1"/>
    <col min="520" max="520" width="9.140625" style="3"/>
    <col min="521" max="521" width="10" style="3" bestFit="1" customWidth="1"/>
    <col min="522" max="768" width="9.140625" style="3"/>
    <col min="769" max="769" width="48.85546875" style="3" customWidth="1"/>
    <col min="770" max="770" width="5.140625" style="3" customWidth="1"/>
    <col min="771" max="771" width="4" style="3" customWidth="1"/>
    <col min="772" max="772" width="11.5703125" style="3" customWidth="1"/>
    <col min="773" max="773" width="5.140625" style="3" customWidth="1"/>
    <col min="774" max="774" width="15.85546875" style="3" customWidth="1"/>
    <col min="775" max="775" width="16.140625" style="3" bestFit="1" customWidth="1"/>
    <col min="776" max="776" width="9.140625" style="3"/>
    <col min="777" max="777" width="10" style="3" bestFit="1" customWidth="1"/>
    <col min="778" max="1024" width="9.140625" style="3"/>
    <col min="1025" max="1025" width="48.85546875" style="3" customWidth="1"/>
    <col min="1026" max="1026" width="5.140625" style="3" customWidth="1"/>
    <col min="1027" max="1027" width="4" style="3" customWidth="1"/>
    <col min="1028" max="1028" width="11.5703125" style="3" customWidth="1"/>
    <col min="1029" max="1029" width="5.140625" style="3" customWidth="1"/>
    <col min="1030" max="1030" width="15.85546875" style="3" customWidth="1"/>
    <col min="1031" max="1031" width="16.140625" style="3" bestFit="1" customWidth="1"/>
    <col min="1032" max="1032" width="9.140625" style="3"/>
    <col min="1033" max="1033" width="10" style="3" bestFit="1" customWidth="1"/>
    <col min="1034" max="1280" width="9.140625" style="3"/>
    <col min="1281" max="1281" width="48.85546875" style="3" customWidth="1"/>
    <col min="1282" max="1282" width="5.140625" style="3" customWidth="1"/>
    <col min="1283" max="1283" width="4" style="3" customWidth="1"/>
    <col min="1284" max="1284" width="11.5703125" style="3" customWidth="1"/>
    <col min="1285" max="1285" width="5.140625" style="3" customWidth="1"/>
    <col min="1286" max="1286" width="15.85546875" style="3" customWidth="1"/>
    <col min="1287" max="1287" width="16.140625" style="3" bestFit="1" customWidth="1"/>
    <col min="1288" max="1288" width="9.140625" style="3"/>
    <col min="1289" max="1289" width="10" style="3" bestFit="1" customWidth="1"/>
    <col min="1290" max="1536" width="9.140625" style="3"/>
    <col min="1537" max="1537" width="48.85546875" style="3" customWidth="1"/>
    <col min="1538" max="1538" width="5.140625" style="3" customWidth="1"/>
    <col min="1539" max="1539" width="4" style="3" customWidth="1"/>
    <col min="1540" max="1540" width="11.5703125" style="3" customWidth="1"/>
    <col min="1541" max="1541" width="5.140625" style="3" customWidth="1"/>
    <col min="1542" max="1542" width="15.85546875" style="3" customWidth="1"/>
    <col min="1543" max="1543" width="16.140625" style="3" bestFit="1" customWidth="1"/>
    <col min="1544" max="1544" width="9.140625" style="3"/>
    <col min="1545" max="1545" width="10" style="3" bestFit="1" customWidth="1"/>
    <col min="1546" max="1792" width="9.140625" style="3"/>
    <col min="1793" max="1793" width="48.85546875" style="3" customWidth="1"/>
    <col min="1794" max="1794" width="5.140625" style="3" customWidth="1"/>
    <col min="1795" max="1795" width="4" style="3" customWidth="1"/>
    <col min="1796" max="1796" width="11.5703125" style="3" customWidth="1"/>
    <col min="1797" max="1797" width="5.140625" style="3" customWidth="1"/>
    <col min="1798" max="1798" width="15.85546875" style="3" customWidth="1"/>
    <col min="1799" max="1799" width="16.140625" style="3" bestFit="1" customWidth="1"/>
    <col min="1800" max="1800" width="9.140625" style="3"/>
    <col min="1801" max="1801" width="10" style="3" bestFit="1" customWidth="1"/>
    <col min="1802" max="2048" width="9.140625" style="3"/>
    <col min="2049" max="2049" width="48.85546875" style="3" customWidth="1"/>
    <col min="2050" max="2050" width="5.140625" style="3" customWidth="1"/>
    <col min="2051" max="2051" width="4" style="3" customWidth="1"/>
    <col min="2052" max="2052" width="11.5703125" style="3" customWidth="1"/>
    <col min="2053" max="2053" width="5.140625" style="3" customWidth="1"/>
    <col min="2054" max="2054" width="15.85546875" style="3" customWidth="1"/>
    <col min="2055" max="2055" width="16.140625" style="3" bestFit="1" customWidth="1"/>
    <col min="2056" max="2056" width="9.140625" style="3"/>
    <col min="2057" max="2057" width="10" style="3" bestFit="1" customWidth="1"/>
    <col min="2058" max="2304" width="9.140625" style="3"/>
    <col min="2305" max="2305" width="48.85546875" style="3" customWidth="1"/>
    <col min="2306" max="2306" width="5.140625" style="3" customWidth="1"/>
    <col min="2307" max="2307" width="4" style="3" customWidth="1"/>
    <col min="2308" max="2308" width="11.5703125" style="3" customWidth="1"/>
    <col min="2309" max="2309" width="5.140625" style="3" customWidth="1"/>
    <col min="2310" max="2310" width="15.85546875" style="3" customWidth="1"/>
    <col min="2311" max="2311" width="16.140625" style="3" bestFit="1" customWidth="1"/>
    <col min="2312" max="2312" width="9.140625" style="3"/>
    <col min="2313" max="2313" width="10" style="3" bestFit="1" customWidth="1"/>
    <col min="2314" max="2560" width="9.140625" style="3"/>
    <col min="2561" max="2561" width="48.85546875" style="3" customWidth="1"/>
    <col min="2562" max="2562" width="5.140625" style="3" customWidth="1"/>
    <col min="2563" max="2563" width="4" style="3" customWidth="1"/>
    <col min="2564" max="2564" width="11.5703125" style="3" customWidth="1"/>
    <col min="2565" max="2565" width="5.140625" style="3" customWidth="1"/>
    <col min="2566" max="2566" width="15.85546875" style="3" customWidth="1"/>
    <col min="2567" max="2567" width="16.140625" style="3" bestFit="1" customWidth="1"/>
    <col min="2568" max="2568" width="9.140625" style="3"/>
    <col min="2569" max="2569" width="10" style="3" bestFit="1" customWidth="1"/>
    <col min="2570" max="2816" width="9.140625" style="3"/>
    <col min="2817" max="2817" width="48.85546875" style="3" customWidth="1"/>
    <col min="2818" max="2818" width="5.140625" style="3" customWidth="1"/>
    <col min="2819" max="2819" width="4" style="3" customWidth="1"/>
    <col min="2820" max="2820" width="11.5703125" style="3" customWidth="1"/>
    <col min="2821" max="2821" width="5.140625" style="3" customWidth="1"/>
    <col min="2822" max="2822" width="15.85546875" style="3" customWidth="1"/>
    <col min="2823" max="2823" width="16.140625" style="3" bestFit="1" customWidth="1"/>
    <col min="2824" max="2824" width="9.140625" style="3"/>
    <col min="2825" max="2825" width="10" style="3" bestFit="1" customWidth="1"/>
    <col min="2826" max="3072" width="9.140625" style="3"/>
    <col min="3073" max="3073" width="48.85546875" style="3" customWidth="1"/>
    <col min="3074" max="3074" width="5.140625" style="3" customWidth="1"/>
    <col min="3075" max="3075" width="4" style="3" customWidth="1"/>
    <col min="3076" max="3076" width="11.5703125" style="3" customWidth="1"/>
    <col min="3077" max="3077" width="5.140625" style="3" customWidth="1"/>
    <col min="3078" max="3078" width="15.85546875" style="3" customWidth="1"/>
    <col min="3079" max="3079" width="16.140625" style="3" bestFit="1" customWidth="1"/>
    <col min="3080" max="3080" width="9.140625" style="3"/>
    <col min="3081" max="3081" width="10" style="3" bestFit="1" customWidth="1"/>
    <col min="3082" max="3328" width="9.140625" style="3"/>
    <col min="3329" max="3329" width="48.85546875" style="3" customWidth="1"/>
    <col min="3330" max="3330" width="5.140625" style="3" customWidth="1"/>
    <col min="3331" max="3331" width="4" style="3" customWidth="1"/>
    <col min="3332" max="3332" width="11.5703125" style="3" customWidth="1"/>
    <col min="3333" max="3333" width="5.140625" style="3" customWidth="1"/>
    <col min="3334" max="3334" width="15.85546875" style="3" customWidth="1"/>
    <col min="3335" max="3335" width="16.140625" style="3" bestFit="1" customWidth="1"/>
    <col min="3336" max="3336" width="9.140625" style="3"/>
    <col min="3337" max="3337" width="10" style="3" bestFit="1" customWidth="1"/>
    <col min="3338" max="3584" width="9.140625" style="3"/>
    <col min="3585" max="3585" width="48.85546875" style="3" customWidth="1"/>
    <col min="3586" max="3586" width="5.140625" style="3" customWidth="1"/>
    <col min="3587" max="3587" width="4" style="3" customWidth="1"/>
    <col min="3588" max="3588" width="11.5703125" style="3" customWidth="1"/>
    <col min="3589" max="3589" width="5.140625" style="3" customWidth="1"/>
    <col min="3590" max="3590" width="15.85546875" style="3" customWidth="1"/>
    <col min="3591" max="3591" width="16.140625" style="3" bestFit="1" customWidth="1"/>
    <col min="3592" max="3592" width="9.140625" style="3"/>
    <col min="3593" max="3593" width="10" style="3" bestFit="1" customWidth="1"/>
    <col min="3594" max="3840" width="9.140625" style="3"/>
    <col min="3841" max="3841" width="48.85546875" style="3" customWidth="1"/>
    <col min="3842" max="3842" width="5.140625" style="3" customWidth="1"/>
    <col min="3843" max="3843" width="4" style="3" customWidth="1"/>
    <col min="3844" max="3844" width="11.5703125" style="3" customWidth="1"/>
    <col min="3845" max="3845" width="5.140625" style="3" customWidth="1"/>
    <col min="3846" max="3846" width="15.85546875" style="3" customWidth="1"/>
    <col min="3847" max="3847" width="16.140625" style="3" bestFit="1" customWidth="1"/>
    <col min="3848" max="3848" width="9.140625" style="3"/>
    <col min="3849" max="3849" width="10" style="3" bestFit="1" customWidth="1"/>
    <col min="3850" max="4096" width="9.140625" style="3"/>
    <col min="4097" max="4097" width="48.85546875" style="3" customWidth="1"/>
    <col min="4098" max="4098" width="5.140625" style="3" customWidth="1"/>
    <col min="4099" max="4099" width="4" style="3" customWidth="1"/>
    <col min="4100" max="4100" width="11.5703125" style="3" customWidth="1"/>
    <col min="4101" max="4101" width="5.140625" style="3" customWidth="1"/>
    <col min="4102" max="4102" width="15.85546875" style="3" customWidth="1"/>
    <col min="4103" max="4103" width="16.140625" style="3" bestFit="1" customWidth="1"/>
    <col min="4104" max="4104" width="9.140625" style="3"/>
    <col min="4105" max="4105" width="10" style="3" bestFit="1" customWidth="1"/>
    <col min="4106" max="4352" width="9.140625" style="3"/>
    <col min="4353" max="4353" width="48.85546875" style="3" customWidth="1"/>
    <col min="4354" max="4354" width="5.140625" style="3" customWidth="1"/>
    <col min="4355" max="4355" width="4" style="3" customWidth="1"/>
    <col min="4356" max="4356" width="11.5703125" style="3" customWidth="1"/>
    <col min="4357" max="4357" width="5.140625" style="3" customWidth="1"/>
    <col min="4358" max="4358" width="15.85546875" style="3" customWidth="1"/>
    <col min="4359" max="4359" width="16.140625" style="3" bestFit="1" customWidth="1"/>
    <col min="4360" max="4360" width="9.140625" style="3"/>
    <col min="4361" max="4361" width="10" style="3" bestFit="1" customWidth="1"/>
    <col min="4362" max="4608" width="9.140625" style="3"/>
    <col min="4609" max="4609" width="48.85546875" style="3" customWidth="1"/>
    <col min="4610" max="4610" width="5.140625" style="3" customWidth="1"/>
    <col min="4611" max="4611" width="4" style="3" customWidth="1"/>
    <col min="4612" max="4612" width="11.5703125" style="3" customWidth="1"/>
    <col min="4613" max="4613" width="5.140625" style="3" customWidth="1"/>
    <col min="4614" max="4614" width="15.85546875" style="3" customWidth="1"/>
    <col min="4615" max="4615" width="16.140625" style="3" bestFit="1" customWidth="1"/>
    <col min="4616" max="4616" width="9.140625" style="3"/>
    <col min="4617" max="4617" width="10" style="3" bestFit="1" customWidth="1"/>
    <col min="4618" max="4864" width="9.140625" style="3"/>
    <col min="4865" max="4865" width="48.85546875" style="3" customWidth="1"/>
    <col min="4866" max="4866" width="5.140625" style="3" customWidth="1"/>
    <col min="4867" max="4867" width="4" style="3" customWidth="1"/>
    <col min="4868" max="4868" width="11.5703125" style="3" customWidth="1"/>
    <col min="4869" max="4869" width="5.140625" style="3" customWidth="1"/>
    <col min="4870" max="4870" width="15.85546875" style="3" customWidth="1"/>
    <col min="4871" max="4871" width="16.140625" style="3" bestFit="1" customWidth="1"/>
    <col min="4872" max="4872" width="9.140625" style="3"/>
    <col min="4873" max="4873" width="10" style="3" bestFit="1" customWidth="1"/>
    <col min="4874" max="5120" width="9.140625" style="3"/>
    <col min="5121" max="5121" width="48.85546875" style="3" customWidth="1"/>
    <col min="5122" max="5122" width="5.140625" style="3" customWidth="1"/>
    <col min="5123" max="5123" width="4" style="3" customWidth="1"/>
    <col min="5124" max="5124" width="11.5703125" style="3" customWidth="1"/>
    <col min="5125" max="5125" width="5.140625" style="3" customWidth="1"/>
    <col min="5126" max="5126" width="15.85546875" style="3" customWidth="1"/>
    <col min="5127" max="5127" width="16.140625" style="3" bestFit="1" customWidth="1"/>
    <col min="5128" max="5128" width="9.140625" style="3"/>
    <col min="5129" max="5129" width="10" style="3" bestFit="1" customWidth="1"/>
    <col min="5130" max="5376" width="9.140625" style="3"/>
    <col min="5377" max="5377" width="48.85546875" style="3" customWidth="1"/>
    <col min="5378" max="5378" width="5.140625" style="3" customWidth="1"/>
    <col min="5379" max="5379" width="4" style="3" customWidth="1"/>
    <col min="5380" max="5380" width="11.5703125" style="3" customWidth="1"/>
    <col min="5381" max="5381" width="5.140625" style="3" customWidth="1"/>
    <col min="5382" max="5382" width="15.85546875" style="3" customWidth="1"/>
    <col min="5383" max="5383" width="16.140625" style="3" bestFit="1" customWidth="1"/>
    <col min="5384" max="5384" width="9.140625" style="3"/>
    <col min="5385" max="5385" width="10" style="3" bestFit="1" customWidth="1"/>
    <col min="5386" max="5632" width="9.140625" style="3"/>
    <col min="5633" max="5633" width="48.85546875" style="3" customWidth="1"/>
    <col min="5634" max="5634" width="5.140625" style="3" customWidth="1"/>
    <col min="5635" max="5635" width="4" style="3" customWidth="1"/>
    <col min="5636" max="5636" width="11.5703125" style="3" customWidth="1"/>
    <col min="5637" max="5637" width="5.140625" style="3" customWidth="1"/>
    <col min="5638" max="5638" width="15.85546875" style="3" customWidth="1"/>
    <col min="5639" max="5639" width="16.140625" style="3" bestFit="1" customWidth="1"/>
    <col min="5640" max="5640" width="9.140625" style="3"/>
    <col min="5641" max="5641" width="10" style="3" bestFit="1" customWidth="1"/>
    <col min="5642" max="5888" width="9.140625" style="3"/>
    <col min="5889" max="5889" width="48.85546875" style="3" customWidth="1"/>
    <col min="5890" max="5890" width="5.140625" style="3" customWidth="1"/>
    <col min="5891" max="5891" width="4" style="3" customWidth="1"/>
    <col min="5892" max="5892" width="11.5703125" style="3" customWidth="1"/>
    <col min="5893" max="5893" width="5.140625" style="3" customWidth="1"/>
    <col min="5894" max="5894" width="15.85546875" style="3" customWidth="1"/>
    <col min="5895" max="5895" width="16.140625" style="3" bestFit="1" customWidth="1"/>
    <col min="5896" max="5896" width="9.140625" style="3"/>
    <col min="5897" max="5897" width="10" style="3" bestFit="1" customWidth="1"/>
    <col min="5898" max="6144" width="9.140625" style="3"/>
    <col min="6145" max="6145" width="48.85546875" style="3" customWidth="1"/>
    <col min="6146" max="6146" width="5.140625" style="3" customWidth="1"/>
    <col min="6147" max="6147" width="4" style="3" customWidth="1"/>
    <col min="6148" max="6148" width="11.5703125" style="3" customWidth="1"/>
    <col min="6149" max="6149" width="5.140625" style="3" customWidth="1"/>
    <col min="6150" max="6150" width="15.85546875" style="3" customWidth="1"/>
    <col min="6151" max="6151" width="16.140625" style="3" bestFit="1" customWidth="1"/>
    <col min="6152" max="6152" width="9.140625" style="3"/>
    <col min="6153" max="6153" width="10" style="3" bestFit="1" customWidth="1"/>
    <col min="6154" max="6400" width="9.140625" style="3"/>
    <col min="6401" max="6401" width="48.85546875" style="3" customWidth="1"/>
    <col min="6402" max="6402" width="5.140625" style="3" customWidth="1"/>
    <col min="6403" max="6403" width="4" style="3" customWidth="1"/>
    <col min="6404" max="6404" width="11.5703125" style="3" customWidth="1"/>
    <col min="6405" max="6405" width="5.140625" style="3" customWidth="1"/>
    <col min="6406" max="6406" width="15.85546875" style="3" customWidth="1"/>
    <col min="6407" max="6407" width="16.140625" style="3" bestFit="1" customWidth="1"/>
    <col min="6408" max="6408" width="9.140625" style="3"/>
    <col min="6409" max="6409" width="10" style="3" bestFit="1" customWidth="1"/>
    <col min="6410" max="6656" width="9.140625" style="3"/>
    <col min="6657" max="6657" width="48.85546875" style="3" customWidth="1"/>
    <col min="6658" max="6658" width="5.140625" style="3" customWidth="1"/>
    <col min="6659" max="6659" width="4" style="3" customWidth="1"/>
    <col min="6660" max="6660" width="11.5703125" style="3" customWidth="1"/>
    <col min="6661" max="6661" width="5.140625" style="3" customWidth="1"/>
    <col min="6662" max="6662" width="15.85546875" style="3" customWidth="1"/>
    <col min="6663" max="6663" width="16.140625" style="3" bestFit="1" customWidth="1"/>
    <col min="6664" max="6664" width="9.140625" style="3"/>
    <col min="6665" max="6665" width="10" style="3" bestFit="1" customWidth="1"/>
    <col min="6666" max="6912" width="9.140625" style="3"/>
    <col min="6913" max="6913" width="48.85546875" style="3" customWidth="1"/>
    <col min="6914" max="6914" width="5.140625" style="3" customWidth="1"/>
    <col min="6915" max="6915" width="4" style="3" customWidth="1"/>
    <col min="6916" max="6916" width="11.5703125" style="3" customWidth="1"/>
    <col min="6917" max="6917" width="5.140625" style="3" customWidth="1"/>
    <col min="6918" max="6918" width="15.85546875" style="3" customWidth="1"/>
    <col min="6919" max="6919" width="16.140625" style="3" bestFit="1" customWidth="1"/>
    <col min="6920" max="6920" width="9.140625" style="3"/>
    <col min="6921" max="6921" width="10" style="3" bestFit="1" customWidth="1"/>
    <col min="6922" max="7168" width="9.140625" style="3"/>
    <col min="7169" max="7169" width="48.85546875" style="3" customWidth="1"/>
    <col min="7170" max="7170" width="5.140625" style="3" customWidth="1"/>
    <col min="7171" max="7171" width="4" style="3" customWidth="1"/>
    <col min="7172" max="7172" width="11.5703125" style="3" customWidth="1"/>
    <col min="7173" max="7173" width="5.140625" style="3" customWidth="1"/>
    <col min="7174" max="7174" width="15.85546875" style="3" customWidth="1"/>
    <col min="7175" max="7175" width="16.140625" style="3" bestFit="1" customWidth="1"/>
    <col min="7176" max="7176" width="9.140625" style="3"/>
    <col min="7177" max="7177" width="10" style="3" bestFit="1" customWidth="1"/>
    <col min="7178" max="7424" width="9.140625" style="3"/>
    <col min="7425" max="7425" width="48.85546875" style="3" customWidth="1"/>
    <col min="7426" max="7426" width="5.140625" style="3" customWidth="1"/>
    <col min="7427" max="7427" width="4" style="3" customWidth="1"/>
    <col min="7428" max="7428" width="11.5703125" style="3" customWidth="1"/>
    <col min="7429" max="7429" width="5.140625" style="3" customWidth="1"/>
    <col min="7430" max="7430" width="15.85546875" style="3" customWidth="1"/>
    <col min="7431" max="7431" width="16.140625" style="3" bestFit="1" customWidth="1"/>
    <col min="7432" max="7432" width="9.140625" style="3"/>
    <col min="7433" max="7433" width="10" style="3" bestFit="1" customWidth="1"/>
    <col min="7434" max="7680" width="9.140625" style="3"/>
    <col min="7681" max="7681" width="48.85546875" style="3" customWidth="1"/>
    <col min="7682" max="7682" width="5.140625" style="3" customWidth="1"/>
    <col min="7683" max="7683" width="4" style="3" customWidth="1"/>
    <col min="7684" max="7684" width="11.5703125" style="3" customWidth="1"/>
    <col min="7685" max="7685" width="5.140625" style="3" customWidth="1"/>
    <col min="7686" max="7686" width="15.85546875" style="3" customWidth="1"/>
    <col min="7687" max="7687" width="16.140625" style="3" bestFit="1" customWidth="1"/>
    <col min="7688" max="7688" width="9.140625" style="3"/>
    <col min="7689" max="7689" width="10" style="3" bestFit="1" customWidth="1"/>
    <col min="7690" max="7936" width="9.140625" style="3"/>
    <col min="7937" max="7937" width="48.85546875" style="3" customWidth="1"/>
    <col min="7938" max="7938" width="5.140625" style="3" customWidth="1"/>
    <col min="7939" max="7939" width="4" style="3" customWidth="1"/>
    <col min="7940" max="7940" width="11.5703125" style="3" customWidth="1"/>
    <col min="7941" max="7941" width="5.140625" style="3" customWidth="1"/>
    <col min="7942" max="7942" width="15.85546875" style="3" customWidth="1"/>
    <col min="7943" max="7943" width="16.140625" style="3" bestFit="1" customWidth="1"/>
    <col min="7944" max="7944" width="9.140625" style="3"/>
    <col min="7945" max="7945" width="10" style="3" bestFit="1" customWidth="1"/>
    <col min="7946" max="8192" width="9.140625" style="3"/>
    <col min="8193" max="8193" width="48.85546875" style="3" customWidth="1"/>
    <col min="8194" max="8194" width="5.140625" style="3" customWidth="1"/>
    <col min="8195" max="8195" width="4" style="3" customWidth="1"/>
    <col min="8196" max="8196" width="11.5703125" style="3" customWidth="1"/>
    <col min="8197" max="8197" width="5.140625" style="3" customWidth="1"/>
    <col min="8198" max="8198" width="15.85546875" style="3" customWidth="1"/>
    <col min="8199" max="8199" width="16.140625" style="3" bestFit="1" customWidth="1"/>
    <col min="8200" max="8200" width="9.140625" style="3"/>
    <col min="8201" max="8201" width="10" style="3" bestFit="1" customWidth="1"/>
    <col min="8202" max="8448" width="9.140625" style="3"/>
    <col min="8449" max="8449" width="48.85546875" style="3" customWidth="1"/>
    <col min="8450" max="8450" width="5.140625" style="3" customWidth="1"/>
    <col min="8451" max="8451" width="4" style="3" customWidth="1"/>
    <col min="8452" max="8452" width="11.5703125" style="3" customWidth="1"/>
    <col min="8453" max="8453" width="5.140625" style="3" customWidth="1"/>
    <col min="8454" max="8454" width="15.85546875" style="3" customWidth="1"/>
    <col min="8455" max="8455" width="16.140625" style="3" bestFit="1" customWidth="1"/>
    <col min="8456" max="8456" width="9.140625" style="3"/>
    <col min="8457" max="8457" width="10" style="3" bestFit="1" customWidth="1"/>
    <col min="8458" max="8704" width="9.140625" style="3"/>
    <col min="8705" max="8705" width="48.85546875" style="3" customWidth="1"/>
    <col min="8706" max="8706" width="5.140625" style="3" customWidth="1"/>
    <col min="8707" max="8707" width="4" style="3" customWidth="1"/>
    <col min="8708" max="8708" width="11.5703125" style="3" customWidth="1"/>
    <col min="8709" max="8709" width="5.140625" style="3" customWidth="1"/>
    <col min="8710" max="8710" width="15.85546875" style="3" customWidth="1"/>
    <col min="8711" max="8711" width="16.140625" style="3" bestFit="1" customWidth="1"/>
    <col min="8712" max="8712" width="9.140625" style="3"/>
    <col min="8713" max="8713" width="10" style="3" bestFit="1" customWidth="1"/>
    <col min="8714" max="8960" width="9.140625" style="3"/>
    <col min="8961" max="8961" width="48.85546875" style="3" customWidth="1"/>
    <col min="8962" max="8962" width="5.140625" style="3" customWidth="1"/>
    <col min="8963" max="8963" width="4" style="3" customWidth="1"/>
    <col min="8964" max="8964" width="11.5703125" style="3" customWidth="1"/>
    <col min="8965" max="8965" width="5.140625" style="3" customWidth="1"/>
    <col min="8966" max="8966" width="15.85546875" style="3" customWidth="1"/>
    <col min="8967" max="8967" width="16.140625" style="3" bestFit="1" customWidth="1"/>
    <col min="8968" max="8968" width="9.140625" style="3"/>
    <col min="8969" max="8969" width="10" style="3" bestFit="1" customWidth="1"/>
    <col min="8970" max="9216" width="9.140625" style="3"/>
    <col min="9217" max="9217" width="48.85546875" style="3" customWidth="1"/>
    <col min="9218" max="9218" width="5.140625" style="3" customWidth="1"/>
    <col min="9219" max="9219" width="4" style="3" customWidth="1"/>
    <col min="9220" max="9220" width="11.5703125" style="3" customWidth="1"/>
    <col min="9221" max="9221" width="5.140625" style="3" customWidth="1"/>
    <col min="9222" max="9222" width="15.85546875" style="3" customWidth="1"/>
    <col min="9223" max="9223" width="16.140625" style="3" bestFit="1" customWidth="1"/>
    <col min="9224" max="9224" width="9.140625" style="3"/>
    <col min="9225" max="9225" width="10" style="3" bestFit="1" customWidth="1"/>
    <col min="9226" max="9472" width="9.140625" style="3"/>
    <col min="9473" max="9473" width="48.85546875" style="3" customWidth="1"/>
    <col min="9474" max="9474" width="5.140625" style="3" customWidth="1"/>
    <col min="9475" max="9475" width="4" style="3" customWidth="1"/>
    <col min="9476" max="9476" width="11.5703125" style="3" customWidth="1"/>
    <col min="9477" max="9477" width="5.140625" style="3" customWidth="1"/>
    <col min="9478" max="9478" width="15.85546875" style="3" customWidth="1"/>
    <col min="9479" max="9479" width="16.140625" style="3" bestFit="1" customWidth="1"/>
    <col min="9480" max="9480" width="9.140625" style="3"/>
    <col min="9481" max="9481" width="10" style="3" bestFit="1" customWidth="1"/>
    <col min="9482" max="9728" width="9.140625" style="3"/>
    <col min="9729" max="9729" width="48.85546875" style="3" customWidth="1"/>
    <col min="9730" max="9730" width="5.140625" style="3" customWidth="1"/>
    <col min="9731" max="9731" width="4" style="3" customWidth="1"/>
    <col min="9732" max="9732" width="11.5703125" style="3" customWidth="1"/>
    <col min="9733" max="9733" width="5.140625" style="3" customWidth="1"/>
    <col min="9734" max="9734" width="15.85546875" style="3" customWidth="1"/>
    <col min="9735" max="9735" width="16.140625" style="3" bestFit="1" customWidth="1"/>
    <col min="9736" max="9736" width="9.140625" style="3"/>
    <col min="9737" max="9737" width="10" style="3" bestFit="1" customWidth="1"/>
    <col min="9738" max="9984" width="9.140625" style="3"/>
    <col min="9985" max="9985" width="48.85546875" style="3" customWidth="1"/>
    <col min="9986" max="9986" width="5.140625" style="3" customWidth="1"/>
    <col min="9987" max="9987" width="4" style="3" customWidth="1"/>
    <col min="9988" max="9988" width="11.5703125" style="3" customWidth="1"/>
    <col min="9989" max="9989" width="5.140625" style="3" customWidth="1"/>
    <col min="9990" max="9990" width="15.85546875" style="3" customWidth="1"/>
    <col min="9991" max="9991" width="16.140625" style="3" bestFit="1" customWidth="1"/>
    <col min="9992" max="9992" width="9.140625" style="3"/>
    <col min="9993" max="9993" width="10" style="3" bestFit="1" customWidth="1"/>
    <col min="9994" max="10240" width="9.140625" style="3"/>
    <col min="10241" max="10241" width="48.85546875" style="3" customWidth="1"/>
    <col min="10242" max="10242" width="5.140625" style="3" customWidth="1"/>
    <col min="10243" max="10243" width="4" style="3" customWidth="1"/>
    <col min="10244" max="10244" width="11.5703125" style="3" customWidth="1"/>
    <col min="10245" max="10245" width="5.140625" style="3" customWidth="1"/>
    <col min="10246" max="10246" width="15.85546875" style="3" customWidth="1"/>
    <col min="10247" max="10247" width="16.140625" style="3" bestFit="1" customWidth="1"/>
    <col min="10248" max="10248" width="9.140625" style="3"/>
    <col min="10249" max="10249" width="10" style="3" bestFit="1" customWidth="1"/>
    <col min="10250" max="10496" width="9.140625" style="3"/>
    <col min="10497" max="10497" width="48.85546875" style="3" customWidth="1"/>
    <col min="10498" max="10498" width="5.140625" style="3" customWidth="1"/>
    <col min="10499" max="10499" width="4" style="3" customWidth="1"/>
    <col min="10500" max="10500" width="11.5703125" style="3" customWidth="1"/>
    <col min="10501" max="10501" width="5.140625" style="3" customWidth="1"/>
    <col min="10502" max="10502" width="15.85546875" style="3" customWidth="1"/>
    <col min="10503" max="10503" width="16.140625" style="3" bestFit="1" customWidth="1"/>
    <col min="10504" max="10504" width="9.140625" style="3"/>
    <col min="10505" max="10505" width="10" style="3" bestFit="1" customWidth="1"/>
    <col min="10506" max="10752" width="9.140625" style="3"/>
    <col min="10753" max="10753" width="48.85546875" style="3" customWidth="1"/>
    <col min="10754" max="10754" width="5.140625" style="3" customWidth="1"/>
    <col min="10755" max="10755" width="4" style="3" customWidth="1"/>
    <col min="10756" max="10756" width="11.5703125" style="3" customWidth="1"/>
    <col min="10757" max="10757" width="5.140625" style="3" customWidth="1"/>
    <col min="10758" max="10758" width="15.85546875" style="3" customWidth="1"/>
    <col min="10759" max="10759" width="16.140625" style="3" bestFit="1" customWidth="1"/>
    <col min="10760" max="10760" width="9.140625" style="3"/>
    <col min="10761" max="10761" width="10" style="3" bestFit="1" customWidth="1"/>
    <col min="10762" max="11008" width="9.140625" style="3"/>
    <col min="11009" max="11009" width="48.85546875" style="3" customWidth="1"/>
    <col min="11010" max="11010" width="5.140625" style="3" customWidth="1"/>
    <col min="11011" max="11011" width="4" style="3" customWidth="1"/>
    <col min="11012" max="11012" width="11.5703125" style="3" customWidth="1"/>
    <col min="11013" max="11013" width="5.140625" style="3" customWidth="1"/>
    <col min="11014" max="11014" width="15.85546875" style="3" customWidth="1"/>
    <col min="11015" max="11015" width="16.140625" style="3" bestFit="1" customWidth="1"/>
    <col min="11016" max="11016" width="9.140625" style="3"/>
    <col min="11017" max="11017" width="10" style="3" bestFit="1" customWidth="1"/>
    <col min="11018" max="11264" width="9.140625" style="3"/>
    <col min="11265" max="11265" width="48.85546875" style="3" customWidth="1"/>
    <col min="11266" max="11266" width="5.140625" style="3" customWidth="1"/>
    <col min="11267" max="11267" width="4" style="3" customWidth="1"/>
    <col min="11268" max="11268" width="11.5703125" style="3" customWidth="1"/>
    <col min="11269" max="11269" width="5.140625" style="3" customWidth="1"/>
    <col min="11270" max="11270" width="15.85546875" style="3" customWidth="1"/>
    <col min="11271" max="11271" width="16.140625" style="3" bestFit="1" customWidth="1"/>
    <col min="11272" max="11272" width="9.140625" style="3"/>
    <col min="11273" max="11273" width="10" style="3" bestFit="1" customWidth="1"/>
    <col min="11274" max="11520" width="9.140625" style="3"/>
    <col min="11521" max="11521" width="48.85546875" style="3" customWidth="1"/>
    <col min="11522" max="11522" width="5.140625" style="3" customWidth="1"/>
    <col min="11523" max="11523" width="4" style="3" customWidth="1"/>
    <col min="11524" max="11524" width="11.5703125" style="3" customWidth="1"/>
    <col min="11525" max="11525" width="5.140625" style="3" customWidth="1"/>
    <col min="11526" max="11526" width="15.85546875" style="3" customWidth="1"/>
    <col min="11527" max="11527" width="16.140625" style="3" bestFit="1" customWidth="1"/>
    <col min="11528" max="11528" width="9.140625" style="3"/>
    <col min="11529" max="11529" width="10" style="3" bestFit="1" customWidth="1"/>
    <col min="11530" max="11776" width="9.140625" style="3"/>
    <col min="11777" max="11777" width="48.85546875" style="3" customWidth="1"/>
    <col min="11778" max="11778" width="5.140625" style="3" customWidth="1"/>
    <col min="11779" max="11779" width="4" style="3" customWidth="1"/>
    <col min="11780" max="11780" width="11.5703125" style="3" customWidth="1"/>
    <col min="11781" max="11781" width="5.140625" style="3" customWidth="1"/>
    <col min="11782" max="11782" width="15.85546875" style="3" customWidth="1"/>
    <col min="11783" max="11783" width="16.140625" style="3" bestFit="1" customWidth="1"/>
    <col min="11784" max="11784" width="9.140625" style="3"/>
    <col min="11785" max="11785" width="10" style="3" bestFit="1" customWidth="1"/>
    <col min="11786" max="12032" width="9.140625" style="3"/>
    <col min="12033" max="12033" width="48.85546875" style="3" customWidth="1"/>
    <col min="12034" max="12034" width="5.140625" style="3" customWidth="1"/>
    <col min="12035" max="12035" width="4" style="3" customWidth="1"/>
    <col min="12036" max="12036" width="11.5703125" style="3" customWidth="1"/>
    <col min="12037" max="12037" width="5.140625" style="3" customWidth="1"/>
    <col min="12038" max="12038" width="15.85546875" style="3" customWidth="1"/>
    <col min="12039" max="12039" width="16.140625" style="3" bestFit="1" customWidth="1"/>
    <col min="12040" max="12040" width="9.140625" style="3"/>
    <col min="12041" max="12041" width="10" style="3" bestFit="1" customWidth="1"/>
    <col min="12042" max="12288" width="9.140625" style="3"/>
    <col min="12289" max="12289" width="48.85546875" style="3" customWidth="1"/>
    <col min="12290" max="12290" width="5.140625" style="3" customWidth="1"/>
    <col min="12291" max="12291" width="4" style="3" customWidth="1"/>
    <col min="12292" max="12292" width="11.5703125" style="3" customWidth="1"/>
    <col min="12293" max="12293" width="5.140625" style="3" customWidth="1"/>
    <col min="12294" max="12294" width="15.85546875" style="3" customWidth="1"/>
    <col min="12295" max="12295" width="16.140625" style="3" bestFit="1" customWidth="1"/>
    <col min="12296" max="12296" width="9.140625" style="3"/>
    <col min="12297" max="12297" width="10" style="3" bestFit="1" customWidth="1"/>
    <col min="12298" max="12544" width="9.140625" style="3"/>
    <col min="12545" max="12545" width="48.85546875" style="3" customWidth="1"/>
    <col min="12546" max="12546" width="5.140625" style="3" customWidth="1"/>
    <col min="12547" max="12547" width="4" style="3" customWidth="1"/>
    <col min="12548" max="12548" width="11.5703125" style="3" customWidth="1"/>
    <col min="12549" max="12549" width="5.140625" style="3" customWidth="1"/>
    <col min="12550" max="12550" width="15.85546875" style="3" customWidth="1"/>
    <col min="12551" max="12551" width="16.140625" style="3" bestFit="1" customWidth="1"/>
    <col min="12552" max="12552" width="9.140625" style="3"/>
    <col min="12553" max="12553" width="10" style="3" bestFit="1" customWidth="1"/>
    <col min="12554" max="12800" width="9.140625" style="3"/>
    <col min="12801" max="12801" width="48.85546875" style="3" customWidth="1"/>
    <col min="12802" max="12802" width="5.140625" style="3" customWidth="1"/>
    <col min="12803" max="12803" width="4" style="3" customWidth="1"/>
    <col min="12804" max="12804" width="11.5703125" style="3" customWidth="1"/>
    <col min="12805" max="12805" width="5.140625" style="3" customWidth="1"/>
    <col min="12806" max="12806" width="15.85546875" style="3" customWidth="1"/>
    <col min="12807" max="12807" width="16.140625" style="3" bestFit="1" customWidth="1"/>
    <col min="12808" max="12808" width="9.140625" style="3"/>
    <col min="12809" max="12809" width="10" style="3" bestFit="1" customWidth="1"/>
    <col min="12810" max="13056" width="9.140625" style="3"/>
    <col min="13057" max="13057" width="48.85546875" style="3" customWidth="1"/>
    <col min="13058" max="13058" width="5.140625" style="3" customWidth="1"/>
    <col min="13059" max="13059" width="4" style="3" customWidth="1"/>
    <col min="13060" max="13060" width="11.5703125" style="3" customWidth="1"/>
    <col min="13061" max="13061" width="5.140625" style="3" customWidth="1"/>
    <col min="13062" max="13062" width="15.85546875" style="3" customWidth="1"/>
    <col min="13063" max="13063" width="16.140625" style="3" bestFit="1" customWidth="1"/>
    <col min="13064" max="13064" width="9.140625" style="3"/>
    <col min="13065" max="13065" width="10" style="3" bestFit="1" customWidth="1"/>
    <col min="13066" max="13312" width="9.140625" style="3"/>
    <col min="13313" max="13313" width="48.85546875" style="3" customWidth="1"/>
    <col min="13314" max="13314" width="5.140625" style="3" customWidth="1"/>
    <col min="13315" max="13315" width="4" style="3" customWidth="1"/>
    <col min="13316" max="13316" width="11.5703125" style="3" customWidth="1"/>
    <col min="13317" max="13317" width="5.140625" style="3" customWidth="1"/>
    <col min="13318" max="13318" width="15.85546875" style="3" customWidth="1"/>
    <col min="13319" max="13319" width="16.140625" style="3" bestFit="1" customWidth="1"/>
    <col min="13320" max="13320" width="9.140625" style="3"/>
    <col min="13321" max="13321" width="10" style="3" bestFit="1" customWidth="1"/>
    <col min="13322" max="13568" width="9.140625" style="3"/>
    <col min="13569" max="13569" width="48.85546875" style="3" customWidth="1"/>
    <col min="13570" max="13570" width="5.140625" style="3" customWidth="1"/>
    <col min="13571" max="13571" width="4" style="3" customWidth="1"/>
    <col min="13572" max="13572" width="11.5703125" style="3" customWidth="1"/>
    <col min="13573" max="13573" width="5.140625" style="3" customWidth="1"/>
    <col min="13574" max="13574" width="15.85546875" style="3" customWidth="1"/>
    <col min="13575" max="13575" width="16.140625" style="3" bestFit="1" customWidth="1"/>
    <col min="13576" max="13576" width="9.140625" style="3"/>
    <col min="13577" max="13577" width="10" style="3" bestFit="1" customWidth="1"/>
    <col min="13578" max="13824" width="9.140625" style="3"/>
    <col min="13825" max="13825" width="48.85546875" style="3" customWidth="1"/>
    <col min="13826" max="13826" width="5.140625" style="3" customWidth="1"/>
    <col min="13827" max="13827" width="4" style="3" customWidth="1"/>
    <col min="13828" max="13828" width="11.5703125" style="3" customWidth="1"/>
    <col min="13829" max="13829" width="5.140625" style="3" customWidth="1"/>
    <col min="13830" max="13830" width="15.85546875" style="3" customWidth="1"/>
    <col min="13831" max="13831" width="16.140625" style="3" bestFit="1" customWidth="1"/>
    <col min="13832" max="13832" width="9.140625" style="3"/>
    <col min="13833" max="13833" width="10" style="3" bestFit="1" customWidth="1"/>
    <col min="13834" max="14080" width="9.140625" style="3"/>
    <col min="14081" max="14081" width="48.85546875" style="3" customWidth="1"/>
    <col min="14082" max="14082" width="5.140625" style="3" customWidth="1"/>
    <col min="14083" max="14083" width="4" style="3" customWidth="1"/>
    <col min="14084" max="14084" width="11.5703125" style="3" customWidth="1"/>
    <col min="14085" max="14085" width="5.140625" style="3" customWidth="1"/>
    <col min="14086" max="14086" width="15.85546875" style="3" customWidth="1"/>
    <col min="14087" max="14087" width="16.140625" style="3" bestFit="1" customWidth="1"/>
    <col min="14088" max="14088" width="9.140625" style="3"/>
    <col min="14089" max="14089" width="10" style="3" bestFit="1" customWidth="1"/>
    <col min="14090" max="14336" width="9.140625" style="3"/>
    <col min="14337" max="14337" width="48.85546875" style="3" customWidth="1"/>
    <col min="14338" max="14338" width="5.140625" style="3" customWidth="1"/>
    <col min="14339" max="14339" width="4" style="3" customWidth="1"/>
    <col min="14340" max="14340" width="11.5703125" style="3" customWidth="1"/>
    <col min="14341" max="14341" width="5.140625" style="3" customWidth="1"/>
    <col min="14342" max="14342" width="15.85546875" style="3" customWidth="1"/>
    <col min="14343" max="14343" width="16.140625" style="3" bestFit="1" customWidth="1"/>
    <col min="14344" max="14344" width="9.140625" style="3"/>
    <col min="14345" max="14345" width="10" style="3" bestFit="1" customWidth="1"/>
    <col min="14346" max="14592" width="9.140625" style="3"/>
    <col min="14593" max="14593" width="48.85546875" style="3" customWidth="1"/>
    <col min="14594" max="14594" width="5.140625" style="3" customWidth="1"/>
    <col min="14595" max="14595" width="4" style="3" customWidth="1"/>
    <col min="14596" max="14596" width="11.5703125" style="3" customWidth="1"/>
    <col min="14597" max="14597" width="5.140625" style="3" customWidth="1"/>
    <col min="14598" max="14598" width="15.85546875" style="3" customWidth="1"/>
    <col min="14599" max="14599" width="16.140625" style="3" bestFit="1" customWidth="1"/>
    <col min="14600" max="14600" width="9.140625" style="3"/>
    <col min="14601" max="14601" width="10" style="3" bestFit="1" customWidth="1"/>
    <col min="14602" max="14848" width="9.140625" style="3"/>
    <col min="14849" max="14849" width="48.85546875" style="3" customWidth="1"/>
    <col min="14850" max="14850" width="5.140625" style="3" customWidth="1"/>
    <col min="14851" max="14851" width="4" style="3" customWidth="1"/>
    <col min="14852" max="14852" width="11.5703125" style="3" customWidth="1"/>
    <col min="14853" max="14853" width="5.140625" style="3" customWidth="1"/>
    <col min="14854" max="14854" width="15.85546875" style="3" customWidth="1"/>
    <col min="14855" max="14855" width="16.140625" style="3" bestFit="1" customWidth="1"/>
    <col min="14856" max="14856" width="9.140625" style="3"/>
    <col min="14857" max="14857" width="10" style="3" bestFit="1" customWidth="1"/>
    <col min="14858" max="15104" width="9.140625" style="3"/>
    <col min="15105" max="15105" width="48.85546875" style="3" customWidth="1"/>
    <col min="15106" max="15106" width="5.140625" style="3" customWidth="1"/>
    <col min="15107" max="15107" width="4" style="3" customWidth="1"/>
    <col min="15108" max="15108" width="11.5703125" style="3" customWidth="1"/>
    <col min="15109" max="15109" width="5.140625" style="3" customWidth="1"/>
    <col min="15110" max="15110" width="15.85546875" style="3" customWidth="1"/>
    <col min="15111" max="15111" width="16.140625" style="3" bestFit="1" customWidth="1"/>
    <col min="15112" max="15112" width="9.140625" style="3"/>
    <col min="15113" max="15113" width="10" style="3" bestFit="1" customWidth="1"/>
    <col min="15114" max="15360" width="9.140625" style="3"/>
    <col min="15361" max="15361" width="48.85546875" style="3" customWidth="1"/>
    <col min="15362" max="15362" width="5.140625" style="3" customWidth="1"/>
    <col min="15363" max="15363" width="4" style="3" customWidth="1"/>
    <col min="15364" max="15364" width="11.5703125" style="3" customWidth="1"/>
    <col min="15365" max="15365" width="5.140625" style="3" customWidth="1"/>
    <col min="15366" max="15366" width="15.85546875" style="3" customWidth="1"/>
    <col min="15367" max="15367" width="16.140625" style="3" bestFit="1" customWidth="1"/>
    <col min="15368" max="15368" width="9.140625" style="3"/>
    <col min="15369" max="15369" width="10" style="3" bestFit="1" customWidth="1"/>
    <col min="15370" max="15616" width="9.140625" style="3"/>
    <col min="15617" max="15617" width="48.85546875" style="3" customWidth="1"/>
    <col min="15618" max="15618" width="5.140625" style="3" customWidth="1"/>
    <col min="15619" max="15619" width="4" style="3" customWidth="1"/>
    <col min="15620" max="15620" width="11.5703125" style="3" customWidth="1"/>
    <col min="15621" max="15621" width="5.140625" style="3" customWidth="1"/>
    <col min="15622" max="15622" width="15.85546875" style="3" customWidth="1"/>
    <col min="15623" max="15623" width="16.140625" style="3" bestFit="1" customWidth="1"/>
    <col min="15624" max="15624" width="9.140625" style="3"/>
    <col min="15625" max="15625" width="10" style="3" bestFit="1" customWidth="1"/>
    <col min="15626" max="15872" width="9.140625" style="3"/>
    <col min="15873" max="15873" width="48.85546875" style="3" customWidth="1"/>
    <col min="15874" max="15874" width="5.140625" style="3" customWidth="1"/>
    <col min="15875" max="15875" width="4" style="3" customWidth="1"/>
    <col min="15876" max="15876" width="11.5703125" style="3" customWidth="1"/>
    <col min="15877" max="15877" width="5.140625" style="3" customWidth="1"/>
    <col min="15878" max="15878" width="15.85546875" style="3" customWidth="1"/>
    <col min="15879" max="15879" width="16.140625" style="3" bestFit="1" customWidth="1"/>
    <col min="15880" max="15880" width="9.140625" style="3"/>
    <col min="15881" max="15881" width="10" style="3" bestFit="1" customWidth="1"/>
    <col min="15882" max="16128" width="9.140625" style="3"/>
    <col min="16129" max="16129" width="48.85546875" style="3" customWidth="1"/>
    <col min="16130" max="16130" width="5.140625" style="3" customWidth="1"/>
    <col min="16131" max="16131" width="4" style="3" customWidth="1"/>
    <col min="16132" max="16132" width="11.5703125" style="3" customWidth="1"/>
    <col min="16133" max="16133" width="5.140625" style="3" customWidth="1"/>
    <col min="16134" max="16134" width="15.85546875" style="3" customWidth="1"/>
    <col min="16135" max="16135" width="16.140625" style="3" bestFit="1" customWidth="1"/>
    <col min="16136" max="16136" width="9.140625" style="3"/>
    <col min="16137" max="16137" width="10" style="3" bestFit="1" customWidth="1"/>
    <col min="16138" max="16384" width="9.140625" style="3"/>
  </cols>
  <sheetData>
    <row r="1" spans="1:7" ht="15" customHeight="1" x14ac:dyDescent="0.25">
      <c r="F1" s="2" t="s">
        <v>98</v>
      </c>
    </row>
    <row r="2" spans="1:7" x14ac:dyDescent="0.2">
      <c r="F2" s="4" t="s">
        <v>0</v>
      </c>
    </row>
    <row r="3" spans="1:7" x14ac:dyDescent="0.2">
      <c r="F3" s="5" t="s">
        <v>1</v>
      </c>
    </row>
    <row r="4" spans="1:7" ht="18.75" customHeight="1" x14ac:dyDescent="0.2">
      <c r="F4" s="6" t="s">
        <v>83</v>
      </c>
    </row>
    <row r="5" spans="1:7" ht="12" customHeight="1" x14ac:dyDescent="0.2">
      <c r="F5" s="7"/>
    </row>
    <row r="6" spans="1:7" ht="15" customHeight="1" x14ac:dyDescent="0.3">
      <c r="A6" s="75" t="s">
        <v>84</v>
      </c>
      <c r="B6" s="75"/>
      <c r="C6" s="75"/>
      <c r="D6" s="75"/>
      <c r="E6" s="75"/>
      <c r="F6" s="75"/>
    </row>
    <row r="7" spans="1:7" ht="15.75" x14ac:dyDescent="0.25">
      <c r="A7" s="76" t="s">
        <v>85</v>
      </c>
      <c r="B7" s="76"/>
      <c r="C7" s="76"/>
      <c r="D7" s="76"/>
      <c r="E7" s="76"/>
      <c r="F7" s="76"/>
    </row>
    <row r="8" spans="1:7" ht="15.75" x14ac:dyDescent="0.25">
      <c r="A8" s="68" t="s">
        <v>86</v>
      </c>
      <c r="B8" s="68"/>
      <c r="C8" s="68"/>
      <c r="D8" s="68"/>
      <c r="E8" s="68"/>
      <c r="F8" s="68"/>
    </row>
    <row r="9" spans="1:7" ht="7.5" customHeight="1" x14ac:dyDescent="0.25">
      <c r="A9" s="68"/>
      <c r="B9" s="68"/>
      <c r="C9" s="68"/>
      <c r="D9" s="68"/>
      <c r="E9" s="68"/>
      <c r="F9" s="68"/>
    </row>
    <row r="10" spans="1:7" ht="0.75" customHeight="1" x14ac:dyDescent="0.2"/>
    <row r="11" spans="1:7" ht="14.25" thickBot="1" x14ac:dyDescent="0.3">
      <c r="E11" s="77" t="s">
        <v>2</v>
      </c>
      <c r="F11" s="77"/>
    </row>
    <row r="12" spans="1:7" ht="12.75" customHeight="1" x14ac:dyDescent="0.2">
      <c r="A12" s="69" t="s">
        <v>3</v>
      </c>
      <c r="B12" s="71" t="s">
        <v>4</v>
      </c>
      <c r="C12" s="71" t="s">
        <v>5</v>
      </c>
      <c r="D12" s="71" t="s">
        <v>6</v>
      </c>
      <c r="E12" s="71" t="s">
        <v>7</v>
      </c>
      <c r="F12" s="73" t="s">
        <v>8</v>
      </c>
    </row>
    <row r="13" spans="1:7" ht="13.5" thickBot="1" x14ac:dyDescent="0.25">
      <c r="A13" s="70"/>
      <c r="B13" s="72"/>
      <c r="C13" s="72"/>
      <c r="D13" s="72"/>
      <c r="E13" s="72"/>
      <c r="F13" s="74"/>
    </row>
    <row r="14" spans="1:7" ht="13.5" thickBot="1" x14ac:dyDescent="0.25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1">
        <v>6</v>
      </c>
    </row>
    <row r="15" spans="1:7" s="16" customFormat="1" ht="15.75" x14ac:dyDescent="0.25">
      <c r="A15" s="12" t="s">
        <v>9</v>
      </c>
      <c r="B15" s="13"/>
      <c r="C15" s="13"/>
      <c r="D15" s="14"/>
      <c r="E15" s="13"/>
      <c r="F15" s="15">
        <f>F16+F65+F67+F80+F94+F139+F154+F161+F166+F168+F88</f>
        <v>758566.68907000008</v>
      </c>
      <c r="G15" s="78"/>
    </row>
    <row r="16" spans="1:7" s="1" customFormat="1" x14ac:dyDescent="0.2">
      <c r="A16" s="17" t="s">
        <v>10</v>
      </c>
      <c r="B16" s="18">
        <v>1</v>
      </c>
      <c r="C16" s="18">
        <v>0</v>
      </c>
      <c r="D16" s="19">
        <v>0</v>
      </c>
      <c r="E16" s="20">
        <v>0</v>
      </c>
      <c r="F16" s="21">
        <f>F17+F20+F26+F44+F56+F42+F54</f>
        <v>33911.840709999997</v>
      </c>
      <c r="G16" s="22"/>
    </row>
    <row r="17" spans="1:8" s="1" customFormat="1" ht="38.25" x14ac:dyDescent="0.2">
      <c r="A17" s="23" t="s">
        <v>11</v>
      </c>
      <c r="B17" s="18">
        <v>1</v>
      </c>
      <c r="C17" s="18">
        <v>2</v>
      </c>
      <c r="D17" s="19">
        <v>0</v>
      </c>
      <c r="E17" s="20">
        <v>0</v>
      </c>
      <c r="F17" s="21">
        <f>F18+F19</f>
        <v>1577.308</v>
      </c>
      <c r="G17" s="24"/>
    </row>
    <row r="18" spans="1:8" s="1" customFormat="1" x14ac:dyDescent="0.2">
      <c r="A18" s="25" t="s">
        <v>12</v>
      </c>
      <c r="B18" s="26">
        <v>1</v>
      </c>
      <c r="C18" s="26">
        <v>2</v>
      </c>
      <c r="D18" s="27">
        <v>9990020300</v>
      </c>
      <c r="E18" s="28">
        <v>121</v>
      </c>
      <c r="F18" s="29">
        <f>'[1]Приложение 5'!G17</f>
        <v>1211.45</v>
      </c>
      <c r="G18" s="24"/>
    </row>
    <row r="19" spans="1:8" s="1" customFormat="1" x14ac:dyDescent="0.2">
      <c r="A19" s="25" t="s">
        <v>13</v>
      </c>
      <c r="B19" s="26">
        <v>1</v>
      </c>
      <c r="C19" s="26">
        <v>2</v>
      </c>
      <c r="D19" s="27">
        <v>9990020300</v>
      </c>
      <c r="E19" s="28">
        <v>129</v>
      </c>
      <c r="F19" s="29">
        <f>'[1]Приложение 5'!G18</f>
        <v>365.858</v>
      </c>
      <c r="G19" s="24"/>
    </row>
    <row r="20" spans="1:8" s="34" customFormat="1" x14ac:dyDescent="0.2">
      <c r="A20" s="30" t="s">
        <v>14</v>
      </c>
      <c r="B20" s="31">
        <v>1</v>
      </c>
      <c r="C20" s="31">
        <v>3</v>
      </c>
      <c r="D20" s="32">
        <v>0</v>
      </c>
      <c r="E20" s="33">
        <v>0</v>
      </c>
      <c r="F20" s="21">
        <f>F21+F23+F22+F24+F25</f>
        <v>1611</v>
      </c>
      <c r="G20" s="66"/>
      <c r="H20" s="1"/>
    </row>
    <row r="21" spans="1:8" s="1" customFormat="1" x14ac:dyDescent="0.2">
      <c r="A21" s="25" t="s">
        <v>12</v>
      </c>
      <c r="B21" s="26">
        <v>1</v>
      </c>
      <c r="C21" s="26">
        <v>3</v>
      </c>
      <c r="D21" s="27">
        <v>9990020400</v>
      </c>
      <c r="E21" s="28">
        <v>121</v>
      </c>
      <c r="F21" s="29">
        <f>'[1]Приложение 5'!G103</f>
        <v>485.07400000000001</v>
      </c>
      <c r="G21" s="24"/>
      <c r="H21" s="79"/>
    </row>
    <row r="22" spans="1:8" s="1" customFormat="1" x14ac:dyDescent="0.2">
      <c r="A22" s="25" t="s">
        <v>13</v>
      </c>
      <c r="B22" s="26">
        <v>1</v>
      </c>
      <c r="C22" s="26">
        <v>3</v>
      </c>
      <c r="D22" s="27">
        <v>9990020400</v>
      </c>
      <c r="E22" s="28">
        <v>129</v>
      </c>
      <c r="F22" s="29">
        <f>'[1]Приложение 5'!G104</f>
        <v>146.49199999999999</v>
      </c>
      <c r="G22" s="24"/>
      <c r="H22" s="79"/>
    </row>
    <row r="23" spans="1:8" s="1" customFormat="1" x14ac:dyDescent="0.2">
      <c r="A23" s="25" t="s">
        <v>15</v>
      </c>
      <c r="B23" s="26">
        <v>1</v>
      </c>
      <c r="C23" s="26">
        <v>3</v>
      </c>
      <c r="D23" s="27">
        <v>9990020400</v>
      </c>
      <c r="E23" s="28">
        <v>244</v>
      </c>
      <c r="F23" s="35">
        <f>'[1]Приложение 5'!G105</f>
        <v>52</v>
      </c>
    </row>
    <row r="24" spans="1:8" s="1" customFormat="1" x14ac:dyDescent="0.2">
      <c r="A24" s="25" t="s">
        <v>12</v>
      </c>
      <c r="B24" s="26">
        <v>1</v>
      </c>
      <c r="C24" s="26">
        <v>3</v>
      </c>
      <c r="D24" s="27">
        <v>9990021100</v>
      </c>
      <c r="E24" s="28">
        <v>121</v>
      </c>
      <c r="F24" s="29">
        <f>'[1]Приложение 5'!G106</f>
        <v>712.31500000000005</v>
      </c>
    </row>
    <row r="25" spans="1:8" s="1" customFormat="1" x14ac:dyDescent="0.2">
      <c r="A25" s="25" t="s">
        <v>13</v>
      </c>
      <c r="B25" s="26">
        <v>1</v>
      </c>
      <c r="C25" s="26">
        <v>3</v>
      </c>
      <c r="D25" s="27">
        <v>9990021100</v>
      </c>
      <c r="E25" s="28">
        <v>129</v>
      </c>
      <c r="F25" s="29">
        <f>'[1]Приложение 5'!G107</f>
        <v>215.119</v>
      </c>
    </row>
    <row r="26" spans="1:8" s="34" customFormat="1" x14ac:dyDescent="0.2">
      <c r="A26" s="36" t="s">
        <v>87</v>
      </c>
      <c r="B26" s="31">
        <v>1</v>
      </c>
      <c r="C26" s="31">
        <v>4</v>
      </c>
      <c r="D26" s="32">
        <v>0</v>
      </c>
      <c r="E26" s="33">
        <v>0</v>
      </c>
      <c r="F26" s="21">
        <f>F27+F34+F38+F33</f>
        <v>14432.085709999999</v>
      </c>
    </row>
    <row r="27" spans="1:8" s="1" customFormat="1" ht="13.5" x14ac:dyDescent="0.25">
      <c r="A27" s="37" t="s">
        <v>16</v>
      </c>
      <c r="B27" s="38">
        <v>1</v>
      </c>
      <c r="C27" s="38">
        <v>4</v>
      </c>
      <c r="D27" s="39">
        <v>9990020400</v>
      </c>
      <c r="E27" s="40"/>
      <c r="F27" s="42">
        <f>'[1]Приложение 5'!G19</f>
        <v>13168.085709999999</v>
      </c>
    </row>
    <row r="28" spans="1:8" s="1" customFormat="1" x14ac:dyDescent="0.2">
      <c r="A28" s="25" t="s">
        <v>12</v>
      </c>
      <c r="B28" s="26">
        <v>1</v>
      </c>
      <c r="C28" s="26">
        <v>4</v>
      </c>
      <c r="D28" s="27">
        <v>9990020400</v>
      </c>
      <c r="E28" s="28">
        <v>121</v>
      </c>
      <c r="F28" s="29">
        <f>'[1]Приложение 5'!G20</f>
        <v>9720.7019999999993</v>
      </c>
    </row>
    <row r="29" spans="1:8" s="1" customFormat="1" x14ac:dyDescent="0.2">
      <c r="A29" s="25" t="s">
        <v>13</v>
      </c>
      <c r="B29" s="26">
        <v>1</v>
      </c>
      <c r="C29" s="26">
        <v>4</v>
      </c>
      <c r="D29" s="27">
        <v>9990020400</v>
      </c>
      <c r="E29" s="28">
        <v>129</v>
      </c>
      <c r="F29" s="29">
        <f>'[1]Приложение 5'!G21</f>
        <v>2935.652</v>
      </c>
    </row>
    <row r="30" spans="1:8" s="1" customFormat="1" x14ac:dyDescent="0.2">
      <c r="A30" s="25" t="s">
        <v>15</v>
      </c>
      <c r="B30" s="26">
        <v>1</v>
      </c>
      <c r="C30" s="26">
        <v>4</v>
      </c>
      <c r="D30" s="27">
        <v>9990020400</v>
      </c>
      <c r="E30" s="28">
        <v>244</v>
      </c>
      <c r="F30" s="29">
        <f>'[1]Приложение 5'!G22</f>
        <v>380.11071000000004</v>
      </c>
    </row>
    <row r="31" spans="1:8" s="1" customFormat="1" x14ac:dyDescent="0.2">
      <c r="A31" s="25" t="s">
        <v>17</v>
      </c>
      <c r="B31" s="26">
        <v>1</v>
      </c>
      <c r="C31" s="26">
        <v>4</v>
      </c>
      <c r="D31" s="27">
        <v>9990020400</v>
      </c>
      <c r="E31" s="28">
        <v>851</v>
      </c>
      <c r="F31" s="29">
        <f>'[1]Приложение 5'!G23</f>
        <v>51.621000000000002</v>
      </c>
    </row>
    <row r="32" spans="1:8" s="1" customFormat="1" x14ac:dyDescent="0.2">
      <c r="A32" s="25" t="s">
        <v>18</v>
      </c>
      <c r="B32" s="26">
        <v>1</v>
      </c>
      <c r="C32" s="26">
        <v>4</v>
      </c>
      <c r="D32" s="27">
        <v>9990020400</v>
      </c>
      <c r="E32" s="28">
        <v>852</v>
      </c>
      <c r="F32" s="35">
        <f>'[1]Приложение 5'!G24</f>
        <v>80</v>
      </c>
    </row>
    <row r="33" spans="1:6" s="43" customFormat="1" ht="27" x14ac:dyDescent="0.25">
      <c r="A33" s="41" t="s">
        <v>19</v>
      </c>
      <c r="B33" s="38">
        <v>1</v>
      </c>
      <c r="C33" s="38">
        <v>4</v>
      </c>
      <c r="D33" s="39">
        <v>9990020400</v>
      </c>
      <c r="E33" s="40">
        <v>831</v>
      </c>
      <c r="F33" s="42">
        <f>'[1]Приложение 5'!G25</f>
        <v>550</v>
      </c>
    </row>
    <row r="34" spans="1:6" s="1" customFormat="1" ht="27" x14ac:dyDescent="0.25">
      <c r="A34" s="41" t="s">
        <v>20</v>
      </c>
      <c r="B34" s="38">
        <v>1</v>
      </c>
      <c r="C34" s="38">
        <v>4</v>
      </c>
      <c r="D34" s="39">
        <v>9980077720</v>
      </c>
      <c r="E34" s="40"/>
      <c r="F34" s="21">
        <f>'[1]Приложение 5'!G26</f>
        <v>357</v>
      </c>
    </row>
    <row r="35" spans="1:6" s="1" customFormat="1" x14ac:dyDescent="0.2">
      <c r="A35" s="25" t="s">
        <v>12</v>
      </c>
      <c r="B35" s="26">
        <v>1</v>
      </c>
      <c r="C35" s="26">
        <v>4</v>
      </c>
      <c r="D35" s="27">
        <v>9980077720</v>
      </c>
      <c r="E35" s="28">
        <v>121</v>
      </c>
      <c r="F35" s="29">
        <f>'[1]Приложение 5'!G27</f>
        <v>261.86399999999998</v>
      </c>
    </row>
    <row r="36" spans="1:6" s="1" customFormat="1" x14ac:dyDescent="0.2">
      <c r="A36" s="25" t="s">
        <v>13</v>
      </c>
      <c r="B36" s="26">
        <v>1</v>
      </c>
      <c r="C36" s="26">
        <v>4</v>
      </c>
      <c r="D36" s="27">
        <v>9980077720</v>
      </c>
      <c r="E36" s="28">
        <v>129</v>
      </c>
      <c r="F36" s="29">
        <f>'[1]Приложение 5'!G28</f>
        <v>79.082999999999998</v>
      </c>
    </row>
    <row r="37" spans="1:6" s="1" customFormat="1" x14ac:dyDescent="0.2">
      <c r="A37" s="25" t="s">
        <v>15</v>
      </c>
      <c r="B37" s="26">
        <v>1</v>
      </c>
      <c r="C37" s="26">
        <v>4</v>
      </c>
      <c r="D37" s="27">
        <v>9980077720</v>
      </c>
      <c r="E37" s="28">
        <v>244</v>
      </c>
      <c r="F37" s="29">
        <f>'[1]Приложение 5'!G29</f>
        <v>16.053000000000001</v>
      </c>
    </row>
    <row r="38" spans="1:6" s="1" customFormat="1" ht="13.5" x14ac:dyDescent="0.25">
      <c r="A38" s="41" t="s">
        <v>21</v>
      </c>
      <c r="B38" s="38">
        <v>1</v>
      </c>
      <c r="C38" s="38">
        <v>4</v>
      </c>
      <c r="D38" s="39">
        <v>9980077710</v>
      </c>
      <c r="E38" s="40"/>
      <c r="F38" s="21">
        <f>'[1]Приложение 5'!G30</f>
        <v>357</v>
      </c>
    </row>
    <row r="39" spans="1:6" s="1" customFormat="1" x14ac:dyDescent="0.2">
      <c r="A39" s="25" t="s">
        <v>12</v>
      </c>
      <c r="B39" s="26">
        <v>1</v>
      </c>
      <c r="C39" s="26">
        <v>4</v>
      </c>
      <c r="D39" s="27">
        <v>9980077710</v>
      </c>
      <c r="E39" s="28">
        <v>121</v>
      </c>
      <c r="F39" s="29">
        <f>'[1]Приложение 5'!G31</f>
        <v>246.4</v>
      </c>
    </row>
    <row r="40" spans="1:6" s="1" customFormat="1" x14ac:dyDescent="0.2">
      <c r="A40" s="25" t="s">
        <v>13</v>
      </c>
      <c r="B40" s="26">
        <v>1</v>
      </c>
      <c r="C40" s="26">
        <v>4</v>
      </c>
      <c r="D40" s="27">
        <v>9980077710</v>
      </c>
      <c r="E40" s="28">
        <v>129</v>
      </c>
      <c r="F40" s="29">
        <f>'[1]Приложение 5'!G32</f>
        <v>74.412999999999997</v>
      </c>
    </row>
    <row r="41" spans="1:6" s="1" customFormat="1" x14ac:dyDescent="0.2">
      <c r="A41" s="25" t="s">
        <v>15</v>
      </c>
      <c r="B41" s="26">
        <v>1</v>
      </c>
      <c r="C41" s="26">
        <v>4</v>
      </c>
      <c r="D41" s="27">
        <v>9980077710</v>
      </c>
      <c r="E41" s="28">
        <v>244</v>
      </c>
      <c r="F41" s="29">
        <f>'[1]Приложение 5'!G33</f>
        <v>36.186999999999998</v>
      </c>
    </row>
    <row r="42" spans="1:6" s="1" customFormat="1" ht="13.5" x14ac:dyDescent="0.25">
      <c r="A42" s="41" t="s">
        <v>22</v>
      </c>
      <c r="B42" s="38">
        <v>1</v>
      </c>
      <c r="C42" s="38">
        <v>5</v>
      </c>
      <c r="D42" s="39">
        <v>9980051200</v>
      </c>
      <c r="E42" s="40"/>
      <c r="F42" s="44">
        <f>F43</f>
        <v>1</v>
      </c>
    </row>
    <row r="43" spans="1:6" s="1" customFormat="1" x14ac:dyDescent="0.2">
      <c r="A43" s="25" t="s">
        <v>15</v>
      </c>
      <c r="B43" s="26">
        <v>1</v>
      </c>
      <c r="C43" s="26">
        <v>5</v>
      </c>
      <c r="D43" s="27">
        <v>9980051200</v>
      </c>
      <c r="E43" s="28">
        <v>244</v>
      </c>
      <c r="F43" s="35">
        <f>'[1]Приложение 5'!G35</f>
        <v>1</v>
      </c>
    </row>
    <row r="44" spans="1:6" s="34" customFormat="1" ht="25.5" x14ac:dyDescent="0.2">
      <c r="A44" s="36" t="s">
        <v>23</v>
      </c>
      <c r="B44" s="31">
        <v>1</v>
      </c>
      <c r="C44" s="31">
        <v>6</v>
      </c>
      <c r="D44" s="32">
        <v>0</v>
      </c>
      <c r="E44" s="33">
        <v>0</v>
      </c>
      <c r="F44" s="21">
        <f>F45</f>
        <v>3228.9950000000003</v>
      </c>
    </row>
    <row r="45" spans="1:6" s="1" customFormat="1" ht="25.5" x14ac:dyDescent="0.2">
      <c r="A45" s="25" t="s">
        <v>23</v>
      </c>
      <c r="B45" s="26">
        <v>1</v>
      </c>
      <c r="C45" s="26">
        <v>6</v>
      </c>
      <c r="D45" s="27">
        <v>9990020400</v>
      </c>
      <c r="E45" s="28">
        <v>0</v>
      </c>
      <c r="F45" s="29">
        <f>F46+F47+F48+F49+F51+F52+F53+F50</f>
        <v>3228.9950000000003</v>
      </c>
    </row>
    <row r="46" spans="1:6" s="1" customFormat="1" x14ac:dyDescent="0.2">
      <c r="A46" s="25" t="s">
        <v>12</v>
      </c>
      <c r="B46" s="26">
        <v>1</v>
      </c>
      <c r="C46" s="26">
        <v>6</v>
      </c>
      <c r="D46" s="27">
        <v>9990020400</v>
      </c>
      <c r="E46" s="28">
        <v>121</v>
      </c>
      <c r="F46" s="29">
        <f>'[1]Приложение 5'!G114</f>
        <v>1490.3</v>
      </c>
    </row>
    <row r="47" spans="1:6" s="1" customFormat="1" x14ac:dyDescent="0.2">
      <c r="A47" s="25" t="s">
        <v>13</v>
      </c>
      <c r="B47" s="26">
        <v>1</v>
      </c>
      <c r="C47" s="26">
        <v>6</v>
      </c>
      <c r="D47" s="27">
        <v>9990020400</v>
      </c>
      <c r="E47" s="28">
        <v>129</v>
      </c>
      <c r="F47" s="29">
        <f>'[1]Приложение 5'!G115</f>
        <v>450.07100000000003</v>
      </c>
    </row>
    <row r="48" spans="1:6" s="1" customFormat="1" x14ac:dyDescent="0.2">
      <c r="A48" s="25" t="s">
        <v>24</v>
      </c>
      <c r="B48" s="26">
        <v>1</v>
      </c>
      <c r="C48" s="26">
        <v>6</v>
      </c>
      <c r="D48" s="27">
        <v>9990020400</v>
      </c>
      <c r="E48" s="28">
        <v>122</v>
      </c>
      <c r="F48" s="35">
        <v>0</v>
      </c>
    </row>
    <row r="49" spans="1:6" s="1" customFormat="1" x14ac:dyDescent="0.2">
      <c r="A49" s="25" t="s">
        <v>15</v>
      </c>
      <c r="B49" s="26">
        <v>1</v>
      </c>
      <c r="C49" s="26">
        <v>6</v>
      </c>
      <c r="D49" s="27">
        <v>9990020400</v>
      </c>
      <c r="E49" s="28">
        <v>244</v>
      </c>
      <c r="F49" s="29">
        <f>'[1]Приложение 5'!G116</f>
        <v>415.32799999999997</v>
      </c>
    </row>
    <row r="50" spans="1:6" s="1" customFormat="1" x14ac:dyDescent="0.2">
      <c r="A50" s="25" t="s">
        <v>17</v>
      </c>
      <c r="B50" s="26">
        <v>1</v>
      </c>
      <c r="C50" s="26">
        <v>6</v>
      </c>
      <c r="D50" s="27">
        <v>9990020400</v>
      </c>
      <c r="E50" s="28">
        <v>851</v>
      </c>
      <c r="F50" s="35">
        <f>'[1]Приложение 5'!G117</f>
        <v>0.5</v>
      </c>
    </row>
    <row r="51" spans="1:6" s="1" customFormat="1" x14ac:dyDescent="0.2">
      <c r="A51" s="25" t="s">
        <v>12</v>
      </c>
      <c r="B51" s="26">
        <v>1</v>
      </c>
      <c r="C51" s="26">
        <v>6</v>
      </c>
      <c r="D51" s="27">
        <v>9990025500</v>
      </c>
      <c r="E51" s="28">
        <v>121</v>
      </c>
      <c r="F51" s="29">
        <f>'[1]Приложение 5'!G110</f>
        <v>584.32899999999995</v>
      </c>
    </row>
    <row r="52" spans="1:6" s="1" customFormat="1" x14ac:dyDescent="0.2">
      <c r="A52" s="25" t="s">
        <v>13</v>
      </c>
      <c r="B52" s="26">
        <v>1</v>
      </c>
      <c r="C52" s="26">
        <v>6</v>
      </c>
      <c r="D52" s="27">
        <v>9990025500</v>
      </c>
      <c r="E52" s="28">
        <v>129</v>
      </c>
      <c r="F52" s="29">
        <f>'[1]Приложение 5'!G111</f>
        <v>176.46700000000001</v>
      </c>
    </row>
    <row r="53" spans="1:6" s="1" customFormat="1" x14ac:dyDescent="0.2">
      <c r="A53" s="25" t="s">
        <v>15</v>
      </c>
      <c r="B53" s="26">
        <v>1</v>
      </c>
      <c r="C53" s="26">
        <v>6</v>
      </c>
      <c r="D53" s="27">
        <v>9990025500</v>
      </c>
      <c r="E53" s="28">
        <v>244</v>
      </c>
      <c r="F53" s="35">
        <f>'[1]Приложение 5'!G112</f>
        <v>112</v>
      </c>
    </row>
    <row r="54" spans="1:6" s="1" customFormat="1" x14ac:dyDescent="0.2">
      <c r="A54" s="36" t="s">
        <v>25</v>
      </c>
      <c r="B54" s="31">
        <v>1</v>
      </c>
      <c r="C54" s="31">
        <v>11</v>
      </c>
      <c r="D54" s="32">
        <v>0</v>
      </c>
      <c r="E54" s="33"/>
      <c r="F54" s="44">
        <f>F55</f>
        <v>800</v>
      </c>
    </row>
    <row r="55" spans="1:6" s="1" customFormat="1" x14ac:dyDescent="0.2">
      <c r="A55" s="25" t="s">
        <v>26</v>
      </c>
      <c r="B55" s="26">
        <v>1</v>
      </c>
      <c r="C55" s="26">
        <v>11</v>
      </c>
      <c r="D55" s="27">
        <v>9990020670</v>
      </c>
      <c r="E55" s="28">
        <v>870</v>
      </c>
      <c r="F55" s="35">
        <f>'[1]Приложение 5'!G37</f>
        <v>800</v>
      </c>
    </row>
    <row r="56" spans="1:6" s="34" customFormat="1" x14ac:dyDescent="0.2">
      <c r="A56" s="36" t="s">
        <v>88</v>
      </c>
      <c r="B56" s="31">
        <v>1</v>
      </c>
      <c r="C56" s="31">
        <v>13</v>
      </c>
      <c r="D56" s="32">
        <v>0</v>
      </c>
      <c r="E56" s="33"/>
      <c r="F56" s="21">
        <f>F57+F58</f>
        <v>12261.451999999999</v>
      </c>
    </row>
    <row r="57" spans="1:6" s="1" customFormat="1" ht="24" customHeight="1" x14ac:dyDescent="0.2">
      <c r="A57" s="45" t="s">
        <v>27</v>
      </c>
      <c r="B57" s="26">
        <v>1</v>
      </c>
      <c r="C57" s="26">
        <v>13</v>
      </c>
      <c r="D57" s="27">
        <v>9980077730</v>
      </c>
      <c r="E57" s="28">
        <v>244</v>
      </c>
      <c r="F57" s="35">
        <f>'[1]Приложение 5'!G39</f>
        <v>119</v>
      </c>
    </row>
    <row r="58" spans="1:6" s="34" customFormat="1" ht="19.5" customHeight="1" x14ac:dyDescent="0.25">
      <c r="A58" s="80" t="s">
        <v>28</v>
      </c>
      <c r="B58" s="38">
        <v>1</v>
      </c>
      <c r="C58" s="38">
        <v>13</v>
      </c>
      <c r="D58" s="39">
        <v>9999980019</v>
      </c>
      <c r="E58" s="40">
        <v>0</v>
      </c>
      <c r="F58" s="42">
        <f>F59+F61+F62+F60+F64+F63</f>
        <v>12142.451999999999</v>
      </c>
    </row>
    <row r="59" spans="1:6" s="1" customFormat="1" x14ac:dyDescent="0.2">
      <c r="A59" s="25" t="s">
        <v>29</v>
      </c>
      <c r="B59" s="26">
        <v>1</v>
      </c>
      <c r="C59" s="26">
        <v>13</v>
      </c>
      <c r="D59" s="27">
        <v>9999980019</v>
      </c>
      <c r="E59" s="28">
        <v>111</v>
      </c>
      <c r="F59" s="29">
        <f>'[1]Приложение 5'!G126+'[1]Приложение 5'!G130</f>
        <v>3589.335</v>
      </c>
    </row>
    <row r="60" spans="1:6" s="1" customFormat="1" x14ac:dyDescent="0.2">
      <c r="A60" s="25" t="s">
        <v>13</v>
      </c>
      <c r="B60" s="26">
        <v>1</v>
      </c>
      <c r="C60" s="26">
        <v>13</v>
      </c>
      <c r="D60" s="27">
        <v>9999980019</v>
      </c>
      <c r="E60" s="28">
        <v>119</v>
      </c>
      <c r="F60" s="29">
        <f>'[1]Приложение 5'!G127+'[1]Приложение 5'!G131</f>
        <v>1083.979</v>
      </c>
    </row>
    <row r="61" spans="1:6" s="1" customFormat="1" x14ac:dyDescent="0.2">
      <c r="A61" s="25" t="s">
        <v>24</v>
      </c>
      <c r="B61" s="26">
        <v>1</v>
      </c>
      <c r="C61" s="26">
        <v>13</v>
      </c>
      <c r="D61" s="27">
        <v>9999980019</v>
      </c>
      <c r="E61" s="28">
        <v>112</v>
      </c>
      <c r="F61" s="35">
        <v>0</v>
      </c>
    </row>
    <row r="62" spans="1:6" s="1" customFormat="1" x14ac:dyDescent="0.2">
      <c r="A62" s="25" t="s">
        <v>15</v>
      </c>
      <c r="B62" s="26">
        <v>1</v>
      </c>
      <c r="C62" s="26">
        <v>13</v>
      </c>
      <c r="D62" s="27">
        <v>9999980019</v>
      </c>
      <c r="E62" s="28">
        <v>244</v>
      </c>
      <c r="F62" s="29">
        <f>'[1]Приложение 5'!G128+'[1]Приложение 5'!G132</f>
        <v>6361.7579999999998</v>
      </c>
    </row>
    <row r="63" spans="1:6" s="1" customFormat="1" x14ac:dyDescent="0.2">
      <c r="A63" s="25" t="s">
        <v>17</v>
      </c>
      <c r="B63" s="26">
        <v>1</v>
      </c>
      <c r="C63" s="26">
        <v>13</v>
      </c>
      <c r="D63" s="27">
        <v>9999980019</v>
      </c>
      <c r="E63" s="28">
        <v>851</v>
      </c>
      <c r="F63" s="29">
        <f>'[1]Приложение 5'!G133</f>
        <v>7.38</v>
      </c>
    </row>
    <row r="64" spans="1:6" s="1" customFormat="1" ht="18.75" customHeight="1" x14ac:dyDescent="0.2">
      <c r="A64" s="25" t="s">
        <v>30</v>
      </c>
      <c r="B64" s="26">
        <v>1</v>
      </c>
      <c r="C64" s="26">
        <v>13</v>
      </c>
      <c r="D64" s="27">
        <v>9995220600</v>
      </c>
      <c r="E64" s="28">
        <v>244</v>
      </c>
      <c r="F64" s="35">
        <f>'[1]Приложение 5'!G41</f>
        <v>1100</v>
      </c>
    </row>
    <row r="65" spans="1:6" s="34" customFormat="1" x14ac:dyDescent="0.2">
      <c r="A65" s="46" t="s">
        <v>31</v>
      </c>
      <c r="B65" s="18">
        <v>2</v>
      </c>
      <c r="C65" s="18">
        <v>0</v>
      </c>
      <c r="D65" s="19">
        <v>0</v>
      </c>
      <c r="E65" s="20">
        <v>0</v>
      </c>
      <c r="F65" s="44">
        <f>F66</f>
        <v>1611</v>
      </c>
    </row>
    <row r="66" spans="1:6" s="1" customFormat="1" ht="25.5" x14ac:dyDescent="0.2">
      <c r="A66" s="45" t="s">
        <v>32</v>
      </c>
      <c r="B66" s="26">
        <v>2</v>
      </c>
      <c r="C66" s="26">
        <v>3</v>
      </c>
      <c r="D66" s="27">
        <v>9980051180</v>
      </c>
      <c r="E66" s="28">
        <v>530</v>
      </c>
      <c r="F66" s="35">
        <f>'[1]Приложение 5'!G42</f>
        <v>1611</v>
      </c>
    </row>
    <row r="67" spans="1:6" s="34" customFormat="1" ht="25.5" x14ac:dyDescent="0.2">
      <c r="A67" s="46" t="s">
        <v>33</v>
      </c>
      <c r="B67" s="18">
        <v>3</v>
      </c>
      <c r="C67" s="18">
        <v>0</v>
      </c>
      <c r="D67" s="19">
        <v>0</v>
      </c>
      <c r="E67" s="20">
        <v>0</v>
      </c>
      <c r="F67" s="21">
        <f>F68+F69+F70+F71+F72+F73+F74+F75+F77+F78+F79+F76</f>
        <v>4420.0230000000001</v>
      </c>
    </row>
    <row r="68" spans="1:6" s="1" customFormat="1" x14ac:dyDescent="0.2">
      <c r="A68" s="25" t="s">
        <v>34</v>
      </c>
      <c r="B68" s="26">
        <v>3</v>
      </c>
      <c r="C68" s="26">
        <v>4</v>
      </c>
      <c r="D68" s="27">
        <v>9980059300</v>
      </c>
      <c r="E68" s="28">
        <v>121</v>
      </c>
      <c r="F68" s="29">
        <f>'[1]Приложение 5'!G45</f>
        <v>432.24799999999999</v>
      </c>
    </row>
    <row r="69" spans="1:6" s="1" customFormat="1" ht="25.5" x14ac:dyDescent="0.2">
      <c r="A69" s="25" t="s">
        <v>35</v>
      </c>
      <c r="B69" s="26">
        <v>3</v>
      </c>
      <c r="C69" s="26">
        <v>4</v>
      </c>
      <c r="D69" s="27">
        <v>9980059300</v>
      </c>
      <c r="E69" s="28">
        <v>129</v>
      </c>
      <c r="F69" s="29">
        <f>'[1]Приложение 5'!G46</f>
        <v>130.53899999999999</v>
      </c>
    </row>
    <row r="70" spans="1:6" s="1" customFormat="1" x14ac:dyDescent="0.2">
      <c r="A70" s="25" t="s">
        <v>15</v>
      </c>
      <c r="B70" s="26">
        <v>3</v>
      </c>
      <c r="C70" s="26">
        <v>4</v>
      </c>
      <c r="D70" s="27">
        <v>9980059300</v>
      </c>
      <c r="E70" s="28">
        <v>244</v>
      </c>
      <c r="F70" s="29">
        <f>'[1]Приложение 5'!G47</f>
        <v>347.613</v>
      </c>
    </row>
    <row r="71" spans="1:6" s="1" customFormat="1" x14ac:dyDescent="0.2">
      <c r="A71" s="45" t="s">
        <v>36</v>
      </c>
      <c r="B71" s="47">
        <v>3</v>
      </c>
      <c r="C71" s="47">
        <v>9</v>
      </c>
      <c r="D71" s="48">
        <v>9990020400</v>
      </c>
      <c r="E71" s="49">
        <v>121</v>
      </c>
      <c r="F71" s="29">
        <f>'[1]Приложение 5'!G49</f>
        <v>437.70499999999998</v>
      </c>
    </row>
    <row r="72" spans="1:6" s="1" customFormat="1" x14ac:dyDescent="0.2">
      <c r="A72" s="45" t="s">
        <v>37</v>
      </c>
      <c r="B72" s="47">
        <v>3</v>
      </c>
      <c r="C72" s="47">
        <v>9</v>
      </c>
      <c r="D72" s="48">
        <v>9990020400</v>
      </c>
      <c r="E72" s="49">
        <v>129</v>
      </c>
      <c r="F72" s="29">
        <f>'[1]Приложение 5'!G50</f>
        <v>132.18700000000001</v>
      </c>
    </row>
    <row r="73" spans="1:6" s="1" customFormat="1" x14ac:dyDescent="0.2">
      <c r="A73" s="25" t="s">
        <v>38</v>
      </c>
      <c r="B73" s="26">
        <v>3</v>
      </c>
      <c r="C73" s="26">
        <v>9</v>
      </c>
      <c r="D73" s="27">
        <v>9993029900</v>
      </c>
      <c r="E73" s="28">
        <v>111</v>
      </c>
      <c r="F73" s="29">
        <f>'[1]Приложение 5'!G53</f>
        <v>827.75</v>
      </c>
    </row>
    <row r="74" spans="1:6" s="1" customFormat="1" x14ac:dyDescent="0.2">
      <c r="A74" s="25" t="s">
        <v>39</v>
      </c>
      <c r="B74" s="26">
        <v>3</v>
      </c>
      <c r="C74" s="26">
        <v>9</v>
      </c>
      <c r="D74" s="27">
        <v>9993029900</v>
      </c>
      <c r="E74" s="28">
        <v>119</v>
      </c>
      <c r="F74" s="29">
        <f>'[1]Приложение 5'!G54</f>
        <v>249.98099999999999</v>
      </c>
    </row>
    <row r="75" spans="1:6" s="1" customFormat="1" x14ac:dyDescent="0.2">
      <c r="A75" s="25" t="s">
        <v>15</v>
      </c>
      <c r="B75" s="26">
        <v>3</v>
      </c>
      <c r="C75" s="26">
        <v>9</v>
      </c>
      <c r="D75" s="27">
        <v>9993029900</v>
      </c>
      <c r="E75" s="28">
        <v>244</v>
      </c>
      <c r="F75" s="35">
        <f>'[1]Приложение 5'!G55</f>
        <v>412</v>
      </c>
    </row>
    <row r="76" spans="1:6" s="1" customFormat="1" x14ac:dyDescent="0.2">
      <c r="A76" s="25" t="s">
        <v>89</v>
      </c>
      <c r="B76" s="26">
        <v>3</v>
      </c>
      <c r="C76" s="26">
        <v>9</v>
      </c>
      <c r="D76" s="27">
        <v>9990199900</v>
      </c>
      <c r="E76" s="28">
        <v>244</v>
      </c>
      <c r="F76" s="35">
        <f>'[1]Приложение 5'!G51</f>
        <v>1000</v>
      </c>
    </row>
    <row r="77" spans="1:6" s="1" customFormat="1" x14ac:dyDescent="0.2">
      <c r="A77" s="50" t="s">
        <v>40</v>
      </c>
      <c r="B77" s="51">
        <v>3</v>
      </c>
      <c r="C77" s="51">
        <v>14</v>
      </c>
      <c r="D77" s="52">
        <v>9990199900</v>
      </c>
      <c r="E77" s="53">
        <v>244</v>
      </c>
      <c r="F77" s="35">
        <f>'[1]Приложение 5'!G56</f>
        <v>150</v>
      </c>
    </row>
    <row r="78" spans="1:6" s="1" customFormat="1" x14ac:dyDescent="0.2">
      <c r="A78" s="50" t="s">
        <v>41</v>
      </c>
      <c r="B78" s="51">
        <v>3</v>
      </c>
      <c r="C78" s="51">
        <v>14</v>
      </c>
      <c r="D78" s="52">
        <v>9990199900</v>
      </c>
      <c r="E78" s="53">
        <v>244</v>
      </c>
      <c r="F78" s="35">
        <f>'[1]Приложение 5'!G57</f>
        <v>150</v>
      </c>
    </row>
    <row r="79" spans="1:6" s="1" customFormat="1" x14ac:dyDescent="0.2">
      <c r="A79" s="50" t="s">
        <v>42</v>
      </c>
      <c r="B79" s="51">
        <v>3</v>
      </c>
      <c r="C79" s="51">
        <v>14</v>
      </c>
      <c r="D79" s="52">
        <v>9990199900</v>
      </c>
      <c r="E79" s="53">
        <v>244</v>
      </c>
      <c r="F79" s="35">
        <f>'[1]Приложение 5'!G58</f>
        <v>150</v>
      </c>
    </row>
    <row r="80" spans="1:6" s="34" customFormat="1" x14ac:dyDescent="0.2">
      <c r="A80" s="46" t="s">
        <v>43</v>
      </c>
      <c r="B80" s="18">
        <v>4</v>
      </c>
      <c r="C80" s="18">
        <v>0</v>
      </c>
      <c r="D80" s="19">
        <v>0</v>
      </c>
      <c r="E80" s="20">
        <v>0</v>
      </c>
      <c r="F80" s="21">
        <f>F81+F82+F83+F84+F85</f>
        <v>33471.066359999997</v>
      </c>
    </row>
    <row r="81" spans="1:9" s="1" customFormat="1" x14ac:dyDescent="0.2">
      <c r="A81" s="25" t="s">
        <v>44</v>
      </c>
      <c r="B81" s="26">
        <v>4</v>
      </c>
      <c r="C81" s="26">
        <v>5</v>
      </c>
      <c r="D81" s="27">
        <v>9990020400</v>
      </c>
      <c r="E81" s="28">
        <v>121</v>
      </c>
      <c r="F81" s="29">
        <f>'[1]Приложение 5'!G60</f>
        <v>1478.2080000000001</v>
      </c>
    </row>
    <row r="82" spans="1:9" s="1" customFormat="1" ht="25.5" x14ac:dyDescent="0.2">
      <c r="A82" s="25" t="s">
        <v>45</v>
      </c>
      <c r="B82" s="26">
        <v>4</v>
      </c>
      <c r="C82" s="26">
        <v>5</v>
      </c>
      <c r="D82" s="27">
        <v>9990020400</v>
      </c>
      <c r="E82" s="28">
        <v>129</v>
      </c>
      <c r="F82" s="29">
        <f>'[1]Приложение 5'!G61</f>
        <v>446.41899999999998</v>
      </c>
    </row>
    <row r="83" spans="1:9" s="1" customFormat="1" x14ac:dyDescent="0.2">
      <c r="A83" s="25" t="s">
        <v>15</v>
      </c>
      <c r="B83" s="26">
        <v>4</v>
      </c>
      <c r="C83" s="26">
        <v>5</v>
      </c>
      <c r="D83" s="27">
        <v>9990020400</v>
      </c>
      <c r="E83" s="28">
        <v>244</v>
      </c>
      <c r="F83" s="35">
        <f>'[1]Приложение 5'!G62</f>
        <v>155</v>
      </c>
    </row>
    <row r="84" spans="1:9" s="1" customFormat="1" ht="25.5" x14ac:dyDescent="0.2">
      <c r="A84" s="25" t="s">
        <v>46</v>
      </c>
      <c r="B84" s="26">
        <v>4</v>
      </c>
      <c r="C84" s="26">
        <v>9</v>
      </c>
      <c r="D84" s="27">
        <v>9993159802</v>
      </c>
      <c r="E84" s="28">
        <v>244</v>
      </c>
      <c r="F84" s="29">
        <f>'[1]Приложение 5'!G63+'[1]Приложение 5'!G119</f>
        <v>26487.43936</v>
      </c>
    </row>
    <row r="85" spans="1:9" s="1" customFormat="1" ht="13.5" x14ac:dyDescent="0.25">
      <c r="A85" s="41" t="s">
        <v>43</v>
      </c>
      <c r="B85" s="38">
        <v>4</v>
      </c>
      <c r="C85" s="38">
        <v>12</v>
      </c>
      <c r="D85" s="39">
        <v>0</v>
      </c>
      <c r="E85" s="40"/>
      <c r="F85" s="54">
        <f>F86+F87</f>
        <v>4904</v>
      </c>
    </row>
    <row r="86" spans="1:9" s="1" customFormat="1" ht="25.5" x14ac:dyDescent="0.2">
      <c r="A86" s="55" t="s">
        <v>47</v>
      </c>
      <c r="B86" s="26">
        <v>4</v>
      </c>
      <c r="C86" s="26">
        <v>12</v>
      </c>
      <c r="D86" s="27">
        <v>9992649900</v>
      </c>
      <c r="E86" s="28">
        <v>245</v>
      </c>
      <c r="F86" s="67">
        <f>'[1]Приложение 5'!G66</f>
        <v>900</v>
      </c>
    </row>
    <row r="87" spans="1:9" s="1" customFormat="1" x14ac:dyDescent="0.2">
      <c r="A87" s="55" t="s">
        <v>90</v>
      </c>
      <c r="B87" s="26">
        <v>4</v>
      </c>
      <c r="C87" s="26">
        <v>12</v>
      </c>
      <c r="D87" s="27">
        <v>9992649900</v>
      </c>
      <c r="E87" s="28">
        <v>245</v>
      </c>
      <c r="F87" s="67">
        <f>'[1]Приложение 5'!G67</f>
        <v>4004</v>
      </c>
    </row>
    <row r="88" spans="1:9" s="34" customFormat="1" x14ac:dyDescent="0.2">
      <c r="A88" s="81" t="s">
        <v>48</v>
      </c>
      <c r="B88" s="31">
        <v>5</v>
      </c>
      <c r="C88" s="31">
        <v>0</v>
      </c>
      <c r="D88" s="82" t="s">
        <v>91</v>
      </c>
      <c r="E88" s="33"/>
      <c r="F88" s="21">
        <f>F89+F90+F91+F92</f>
        <v>6400.5559999999996</v>
      </c>
    </row>
    <row r="89" spans="1:9" s="1" customFormat="1" x14ac:dyDescent="0.2">
      <c r="A89" s="25" t="s">
        <v>29</v>
      </c>
      <c r="B89" s="26">
        <v>5</v>
      </c>
      <c r="C89" s="26">
        <v>3</v>
      </c>
      <c r="D89" s="27">
        <v>9999990059</v>
      </c>
      <c r="E89" s="28">
        <v>111</v>
      </c>
      <c r="F89" s="29">
        <f>'[1]Приложение 5'!G122</f>
        <v>2909.951</v>
      </c>
      <c r="I89" s="24"/>
    </row>
    <row r="90" spans="1:9" s="1" customFormat="1" x14ac:dyDescent="0.2">
      <c r="A90" s="25" t="s">
        <v>13</v>
      </c>
      <c r="B90" s="26">
        <v>5</v>
      </c>
      <c r="C90" s="26">
        <v>3</v>
      </c>
      <c r="D90" s="27">
        <v>9999990059</v>
      </c>
      <c r="E90" s="28">
        <v>119</v>
      </c>
      <c r="F90" s="29">
        <f>'[1]Приложение 5'!G123</f>
        <v>878.80499999999995</v>
      </c>
    </row>
    <row r="91" spans="1:9" s="1" customFormat="1" x14ac:dyDescent="0.2">
      <c r="A91" s="25" t="s">
        <v>15</v>
      </c>
      <c r="B91" s="26">
        <v>5</v>
      </c>
      <c r="C91" s="26">
        <v>3</v>
      </c>
      <c r="D91" s="27">
        <v>9999990059</v>
      </c>
      <c r="E91" s="28">
        <v>244</v>
      </c>
      <c r="F91" s="29">
        <f>'[1]Приложение 5'!G124</f>
        <v>1911.8</v>
      </c>
    </row>
    <row r="92" spans="1:9" s="1" customFormat="1" x14ac:dyDescent="0.2">
      <c r="A92" s="83" t="s">
        <v>92</v>
      </c>
      <c r="B92" s="84"/>
      <c r="C92" s="84"/>
      <c r="D92" s="82"/>
      <c r="E92" s="85"/>
      <c r="F92" s="86">
        <f>F93</f>
        <v>700</v>
      </c>
    </row>
    <row r="93" spans="1:9" s="1" customFormat="1" ht="25.5" x14ac:dyDescent="0.2">
      <c r="A93" s="55" t="s">
        <v>93</v>
      </c>
      <c r="B93" s="87">
        <v>5</v>
      </c>
      <c r="C93" s="87">
        <v>3</v>
      </c>
      <c r="D93" s="52">
        <v>9996000100</v>
      </c>
      <c r="E93" s="88">
        <v>244</v>
      </c>
      <c r="F93" s="89">
        <f>'[1]Приложение 5'!G69</f>
        <v>700</v>
      </c>
    </row>
    <row r="94" spans="1:9" s="34" customFormat="1" x14ac:dyDescent="0.2">
      <c r="A94" s="46" t="s">
        <v>49</v>
      </c>
      <c r="B94" s="18">
        <v>7</v>
      </c>
      <c r="C94" s="18">
        <v>0</v>
      </c>
      <c r="D94" s="19">
        <v>0</v>
      </c>
      <c r="E94" s="20">
        <v>0</v>
      </c>
      <c r="F94" s="21">
        <f>F95+F107+F119+F126+F125</f>
        <v>579556.22400000005</v>
      </c>
    </row>
    <row r="95" spans="1:9" s="34" customFormat="1" x14ac:dyDescent="0.2">
      <c r="A95" s="46" t="s">
        <v>50</v>
      </c>
      <c r="B95" s="18">
        <v>7</v>
      </c>
      <c r="C95" s="18">
        <v>1</v>
      </c>
      <c r="D95" s="19">
        <v>0</v>
      </c>
      <c r="E95" s="20">
        <v>0</v>
      </c>
      <c r="F95" s="21">
        <f>F96+F102</f>
        <v>165622.24600000001</v>
      </c>
    </row>
    <row r="96" spans="1:9" s="34" customFormat="1" ht="25.5" x14ac:dyDescent="0.2">
      <c r="A96" s="56" t="s">
        <v>51</v>
      </c>
      <c r="B96" s="18">
        <v>7</v>
      </c>
      <c r="C96" s="18">
        <v>1</v>
      </c>
      <c r="D96" s="19">
        <v>9994209900</v>
      </c>
      <c r="E96" s="20">
        <v>0</v>
      </c>
      <c r="F96" s="21">
        <f>F97+F99+F100+F101+F98</f>
        <v>62094.246000000006</v>
      </c>
    </row>
    <row r="97" spans="1:6" s="1" customFormat="1" x14ac:dyDescent="0.2">
      <c r="A97" s="25" t="s">
        <v>29</v>
      </c>
      <c r="B97" s="26">
        <v>7</v>
      </c>
      <c r="C97" s="26">
        <v>1</v>
      </c>
      <c r="D97" s="27">
        <v>9994209900</v>
      </c>
      <c r="E97" s="28">
        <v>111</v>
      </c>
      <c r="F97" s="29">
        <f>'[1]Приложение 5'!G262+'[1]Приложение 5'!G251+'[1]Приложение 5'!G240+'[1]Приложение 5'!G230+'[1]Приложение 5'!G219+'[1]Приложение 5'!G208+'[1]Приложение 5'!G198+'[1]Приложение 5'!G188+'[1]Приложение 5'!G178+'[1]Приложение 5'!G168+'[1]Приложение 5'!G158+'[1]Приложение 5'!G147+'[1]Приложение 5'!G136</f>
        <v>18105.754000000004</v>
      </c>
    </row>
    <row r="98" spans="1:6" s="1" customFormat="1" x14ac:dyDescent="0.2">
      <c r="A98" s="25" t="s">
        <v>24</v>
      </c>
      <c r="B98" s="26">
        <v>7</v>
      </c>
      <c r="C98" s="26">
        <v>1</v>
      </c>
      <c r="D98" s="27">
        <v>9994209900</v>
      </c>
      <c r="E98" s="28">
        <v>112</v>
      </c>
      <c r="F98" s="29">
        <f>'[1]Приложение 5'!G444</f>
        <v>30</v>
      </c>
    </row>
    <row r="99" spans="1:6" s="1" customFormat="1" x14ac:dyDescent="0.2">
      <c r="A99" s="25" t="s">
        <v>13</v>
      </c>
      <c r="B99" s="26">
        <v>7</v>
      </c>
      <c r="C99" s="26">
        <v>1</v>
      </c>
      <c r="D99" s="27">
        <v>9994209900</v>
      </c>
      <c r="E99" s="28">
        <v>119</v>
      </c>
      <c r="F99" s="29">
        <f>'[1]Приложение 5'!G263+'[1]Приложение 5'!G252+'[1]Приложение 5'!G241+'[1]Приложение 5'!G231+'[1]Приложение 5'!G220+'[1]Приложение 5'!G209+'[1]Приложение 5'!G199+'[1]Приложение 5'!G189+'[1]Приложение 5'!G179+'[1]Приложение 5'!G169+'[1]Приложение 5'!G159+'[1]Приложение 5'!G148+'[1]Приложение 5'!G137</f>
        <v>5467.9370000000008</v>
      </c>
    </row>
    <row r="100" spans="1:6" s="1" customFormat="1" x14ac:dyDescent="0.2">
      <c r="A100" s="56" t="s">
        <v>15</v>
      </c>
      <c r="B100" s="26">
        <v>7</v>
      </c>
      <c r="C100" s="26">
        <v>1</v>
      </c>
      <c r="D100" s="27">
        <v>9994209900</v>
      </c>
      <c r="E100" s="28">
        <v>244</v>
      </c>
      <c r="F100" s="29">
        <f>'[1]Приложение 5'!G71+'[1]Приложение 5'!G72+'[1]Приложение 5'!G138+'[1]Приложение 5'!G149+'[1]Приложение 5'!G160+'[1]Приложение 5'!G170+'[1]Приложение 5'!G180+'[1]Приложение 5'!G190+'[1]Приложение 5'!G200+'[1]Приложение 5'!G210+'[1]Приложение 5'!G221+'[1]Приложение 5'!G232+'[1]Приложение 5'!G242+'[1]Приложение 5'!G253+'[1]Приложение 5'!G264</f>
        <v>35768.51</v>
      </c>
    </row>
    <row r="101" spans="1:6" s="1" customFormat="1" x14ac:dyDescent="0.2">
      <c r="A101" s="25" t="s">
        <v>17</v>
      </c>
      <c r="B101" s="26">
        <v>7</v>
      </c>
      <c r="C101" s="26">
        <v>1</v>
      </c>
      <c r="D101" s="27">
        <v>9994209900</v>
      </c>
      <c r="E101" s="28">
        <v>851</v>
      </c>
      <c r="F101" s="29">
        <f>'[1]Приложение 5'!G139+'[1]Приложение 5'!G150+'[1]Приложение 5'!G161+'[1]Приложение 5'!G171+'[1]Приложение 5'!G181+'[1]Приложение 5'!G191+'[1]Приложение 5'!G201+'[1]Приложение 5'!G211+'[1]Приложение 5'!G222+'[1]Приложение 5'!G233+'[1]Приложение 5'!G243+'[1]Приложение 5'!G254+'[1]Приложение 5'!G265</f>
        <v>2722.0450000000001</v>
      </c>
    </row>
    <row r="102" spans="1:6" s="1" customFormat="1" x14ac:dyDescent="0.2">
      <c r="A102" s="36" t="s">
        <v>52</v>
      </c>
      <c r="B102" s="31">
        <v>7</v>
      </c>
      <c r="C102" s="31">
        <v>1</v>
      </c>
      <c r="D102" s="32">
        <v>1910106590</v>
      </c>
      <c r="E102" s="33"/>
      <c r="F102" s="21">
        <f>F103+F104+F105</f>
        <v>103528</v>
      </c>
    </row>
    <row r="103" spans="1:6" s="1" customFormat="1" x14ac:dyDescent="0.2">
      <c r="A103" s="25" t="s">
        <v>29</v>
      </c>
      <c r="B103" s="26">
        <v>7</v>
      </c>
      <c r="C103" s="26">
        <v>1</v>
      </c>
      <c r="D103" s="27">
        <v>1910106590</v>
      </c>
      <c r="E103" s="28">
        <v>111</v>
      </c>
      <c r="F103" s="29">
        <f>'[1]Приложение 5'!G141+'[1]Приложение 5'!G152+'[1]Приложение 5'!G163+'[1]Приложение 5'!G173+'[1]Приложение 5'!G183+'[1]Приложение 5'!G193+'[1]Приложение 5'!G203+'[1]Приложение 5'!G213+'[1]Приложение 5'!G224+'[1]Приложение 5'!G235+'[1]Приложение 5'!G245+'[1]Приложение 5'!G256+'[1]Приложение 5'!G267</f>
        <v>79514.592999999993</v>
      </c>
    </row>
    <row r="104" spans="1:6" s="1" customFormat="1" x14ac:dyDescent="0.2">
      <c r="A104" s="25" t="s">
        <v>13</v>
      </c>
      <c r="B104" s="26">
        <v>7</v>
      </c>
      <c r="C104" s="26">
        <v>1</v>
      </c>
      <c r="D104" s="27">
        <v>1910106590</v>
      </c>
      <c r="E104" s="28">
        <v>119</v>
      </c>
      <c r="F104" s="29">
        <f>'[1]Приложение 5'!G142+'[1]Приложение 5'!G153+'[1]Приложение 5'!G164+'[1]Приложение 5'!G174+'[1]Приложение 5'!G184+'[1]Приложение 5'!G194+'[1]Приложение 5'!G204+'[1]Приложение 5'!G214+'[1]Приложение 5'!G225+'[1]Приложение 5'!G236+'[1]Приложение 5'!G246+'[1]Приложение 5'!G257+'[1]Приложение 5'!G268</f>
        <v>24013.406999999999</v>
      </c>
    </row>
    <row r="105" spans="1:6" s="1" customFormat="1" x14ac:dyDescent="0.2">
      <c r="A105" s="56" t="s">
        <v>15</v>
      </c>
      <c r="B105" s="51">
        <v>7</v>
      </c>
      <c r="C105" s="51">
        <v>1</v>
      </c>
      <c r="D105" s="27">
        <v>1910106590</v>
      </c>
      <c r="E105" s="53">
        <v>244</v>
      </c>
      <c r="F105" s="29">
        <f>'[1]Приложение 5'!G143+'[1]Приложение 5'!G154+'[1]Приложение 5'!G165+'[1]Приложение 5'!G175+'[1]Приложение 5'!G185+'[1]Приложение 5'!G195+'[1]Приложение 5'!G205+'[1]Приложение 5'!G215+'[1]Приложение 5'!G226+'[1]Приложение 5'!G237+'[1]Приложение 5'!G247+'[1]Приложение 5'!G258+'[1]Приложение 5'!G269</f>
        <v>0</v>
      </c>
    </row>
    <row r="106" spans="1:6" s="34" customFormat="1" x14ac:dyDescent="0.2">
      <c r="A106" s="57" t="s">
        <v>53</v>
      </c>
      <c r="B106" s="31">
        <v>7</v>
      </c>
      <c r="C106" s="31">
        <v>2</v>
      </c>
      <c r="D106" s="32">
        <v>0</v>
      </c>
      <c r="E106" s="33">
        <v>0</v>
      </c>
      <c r="F106" s="58">
        <f>F107+F119</f>
        <v>407870.45000000007</v>
      </c>
    </row>
    <row r="107" spans="1:6" s="34" customFormat="1" x14ac:dyDescent="0.2">
      <c r="A107" s="57" t="s">
        <v>54</v>
      </c>
      <c r="B107" s="31"/>
      <c r="C107" s="31"/>
      <c r="D107" s="32"/>
      <c r="E107" s="33"/>
      <c r="F107" s="21">
        <f>F108+F115+F114</f>
        <v>358562.24500000005</v>
      </c>
    </row>
    <row r="108" spans="1:6" s="34" customFormat="1" ht="25.5" x14ac:dyDescent="0.2">
      <c r="A108" s="57" t="s">
        <v>55</v>
      </c>
      <c r="B108" s="31">
        <v>7</v>
      </c>
      <c r="C108" s="31">
        <v>2</v>
      </c>
      <c r="D108" s="32">
        <v>9994219900</v>
      </c>
      <c r="E108" s="33">
        <v>0</v>
      </c>
      <c r="F108" s="21">
        <f>F110+F111+F112+F113+F109</f>
        <v>30475.245000000003</v>
      </c>
    </row>
    <row r="109" spans="1:6" s="34" customFormat="1" x14ac:dyDescent="0.2">
      <c r="A109" s="25" t="s">
        <v>24</v>
      </c>
      <c r="B109" s="26">
        <v>7</v>
      </c>
      <c r="C109" s="26">
        <v>2</v>
      </c>
      <c r="D109" s="27">
        <v>9994219900</v>
      </c>
      <c r="E109" s="28">
        <v>112</v>
      </c>
      <c r="F109" s="29">
        <f>'[1]Приложение 5'!G445</f>
        <v>50</v>
      </c>
    </row>
    <row r="110" spans="1:6" s="1" customFormat="1" x14ac:dyDescent="0.2">
      <c r="A110" s="56" t="s">
        <v>15</v>
      </c>
      <c r="B110" s="26">
        <v>7</v>
      </c>
      <c r="C110" s="26">
        <v>2</v>
      </c>
      <c r="D110" s="27">
        <v>9994219900</v>
      </c>
      <c r="E110" s="28">
        <v>244</v>
      </c>
      <c r="F110" s="29">
        <f>'[1]Приложение 5'!G73+'[1]Приложение 5'!G271+'[1]Приложение 5'!G280+'[1]Приложение 5'!G289+'[1]Приложение 5'!G298+'[1]Приложение 5'!G306+'[1]Приложение 5'!G315+'[1]Приложение 5'!G324+'[1]Приложение 5'!G333+'[1]Приложение 5'!G342+'[1]Приложение 5'!G350+'[1]Приложение 5'!G358+'[1]Приложение 5'!G367+'[1]Приложение 5'!G376+'[1]Приложение 5'!G384+'[1]Приложение 5'!G392</f>
        <v>25184.449000000004</v>
      </c>
    </row>
    <row r="111" spans="1:6" s="1" customFormat="1" x14ac:dyDescent="0.2">
      <c r="A111" s="25" t="s">
        <v>17</v>
      </c>
      <c r="B111" s="26">
        <v>7</v>
      </c>
      <c r="C111" s="26">
        <v>2</v>
      </c>
      <c r="D111" s="27">
        <v>9994219900</v>
      </c>
      <c r="E111" s="28">
        <v>851</v>
      </c>
      <c r="F111" s="29">
        <f>'[1]Приложение 5'!G272+'[1]Приложение 5'!G281+'[1]Приложение 5'!G290+'[1]Приложение 5'!G299+'[1]Приложение 5'!G307+'[1]Приложение 5'!G316+'[1]Приложение 5'!G325+'[1]Приложение 5'!G334+'[1]Приложение 5'!G343+'[1]Приложение 5'!G351+'[1]Приложение 5'!G359+'[1]Приложение 5'!G368+'[1]Приложение 5'!G377+'[1]Приложение 5'!G385+'[1]Приложение 5'!G393</f>
        <v>5183.2469999999994</v>
      </c>
    </row>
    <row r="112" spans="1:6" s="1" customFormat="1" x14ac:dyDescent="0.2">
      <c r="A112" s="56" t="s">
        <v>56</v>
      </c>
      <c r="B112" s="26">
        <v>7</v>
      </c>
      <c r="C112" s="26">
        <v>2</v>
      </c>
      <c r="D112" s="27">
        <v>9994219900</v>
      </c>
      <c r="E112" s="28">
        <v>852</v>
      </c>
      <c r="F112" s="35">
        <f>'[1]Приложение 5'!G335+'[1]Приложение 5'!G326+'[1]Приложение 5'!G308+'[1]Приложение 5'!G273+'[1]Приложение 5'!G360+'[1]Приложение 5'!G369</f>
        <v>39.480000000000004</v>
      </c>
    </row>
    <row r="113" spans="1:6" s="1" customFormat="1" x14ac:dyDescent="0.2">
      <c r="A113" s="56" t="s">
        <v>18</v>
      </c>
      <c r="B113" s="26">
        <v>7</v>
      </c>
      <c r="C113" s="26">
        <v>2</v>
      </c>
      <c r="D113" s="27">
        <v>9994219900</v>
      </c>
      <c r="E113" s="28">
        <v>853</v>
      </c>
      <c r="F113" s="35">
        <f>'[1]Приложение 5'!G282+'[1]Приложение 5'!G291+'[1]Приложение 5'!G317</f>
        <v>18.069000000000003</v>
      </c>
    </row>
    <row r="114" spans="1:6" s="34" customFormat="1" x14ac:dyDescent="0.2">
      <c r="A114" s="36" t="s">
        <v>57</v>
      </c>
      <c r="B114" s="31">
        <v>7</v>
      </c>
      <c r="C114" s="31">
        <v>2</v>
      </c>
      <c r="D114" s="32">
        <v>1920202590</v>
      </c>
      <c r="E114" s="33">
        <v>244</v>
      </c>
      <c r="F114" s="44">
        <f>'[1]Приложение 5'!G274+'[1]Приложение 5'!G283+'[1]Приложение 5'!G292+'[1]Приложение 5'!G300+'[1]Приложение 5'!G309+'[1]Приложение 5'!G318+'[1]Приложение 5'!G327+'[1]Приложение 5'!G336+'[1]Приложение 5'!G344+'[1]Приложение 5'!G352+'[1]Приложение 5'!G361+'[1]Приложение 5'!G370+'[1]Приложение 5'!G378+'[1]Приложение 5'!G386+'[1]Приложение 5'!G394</f>
        <v>4359</v>
      </c>
    </row>
    <row r="115" spans="1:6" s="1" customFormat="1" x14ac:dyDescent="0.2">
      <c r="A115" s="36" t="s">
        <v>52</v>
      </c>
      <c r="B115" s="31">
        <v>7</v>
      </c>
      <c r="C115" s="31">
        <v>2</v>
      </c>
      <c r="D115" s="59">
        <v>1920206590</v>
      </c>
      <c r="E115" s="33"/>
      <c r="F115" s="21">
        <f>F116+F117+F118</f>
        <v>323728.00000000006</v>
      </c>
    </row>
    <row r="116" spans="1:6" s="1" customFormat="1" x14ac:dyDescent="0.2">
      <c r="A116" s="25" t="s">
        <v>29</v>
      </c>
      <c r="B116" s="60">
        <v>7</v>
      </c>
      <c r="C116" s="60">
        <v>2</v>
      </c>
      <c r="D116" s="61">
        <v>1920206590</v>
      </c>
      <c r="E116" s="62">
        <v>111</v>
      </c>
      <c r="F116" s="29">
        <f>'[1]Приложение 5'!G276+'[1]Приложение 5'!G285+'[1]Приложение 5'!G294+'[1]Приложение 5'!G302+'[1]Приложение 5'!G311+'[1]Приложение 5'!G320+'[1]Приложение 5'!G329+'[1]Приложение 5'!G338+'[1]Приложение 5'!G346+'[1]Приложение 5'!G354+'[1]Приложение 5'!G363+'[1]Приложение 5'!G372+'[1]Приложение 5'!G380+'[1]Приложение 5'!G388+'[1]Приложение 5'!G396</f>
        <v>248639.01800000007</v>
      </c>
    </row>
    <row r="117" spans="1:6" s="1" customFormat="1" x14ac:dyDescent="0.2">
      <c r="A117" s="25" t="s">
        <v>13</v>
      </c>
      <c r="B117" s="60">
        <v>7</v>
      </c>
      <c r="C117" s="60">
        <v>2</v>
      </c>
      <c r="D117" s="61">
        <v>1920206590</v>
      </c>
      <c r="E117" s="62">
        <v>119</v>
      </c>
      <c r="F117" s="29">
        <f>'[1]Приложение 5'!G277+'[1]Приложение 5'!G286+'[1]Приложение 5'!G295+'[1]Приложение 5'!G303+'[1]Приложение 5'!G312+'[1]Приложение 5'!G321+'[1]Приложение 5'!G330+'[1]Приложение 5'!G339+'[1]Приложение 5'!G347+'[1]Приложение 5'!G355+'[1]Приложение 5'!G364+'[1]Приложение 5'!G373+'[1]Приложение 5'!G381+'[1]Приложение 5'!G389+'[1]Приложение 5'!G397</f>
        <v>75088.982000000004</v>
      </c>
    </row>
    <row r="118" spans="1:6" s="1" customFormat="1" x14ac:dyDescent="0.2">
      <c r="A118" s="56" t="s">
        <v>15</v>
      </c>
      <c r="B118" s="51">
        <v>7</v>
      </c>
      <c r="C118" s="51">
        <v>2</v>
      </c>
      <c r="D118" s="61">
        <v>1920206590</v>
      </c>
      <c r="E118" s="53">
        <v>244</v>
      </c>
      <c r="F118" s="35">
        <f>'[1]Приложение 5'!G278+'[1]Приложение 5'!G287+'[1]Приложение 5'!G296+'[1]Приложение 5'!G304+'[1]Приложение 5'!G313+'[1]Приложение 5'!G322+'[1]Приложение 5'!G331+'[1]Приложение 5'!G340+'[1]Приложение 5'!G348+'[1]Приложение 5'!G356+'[1]Приложение 5'!G365+'[1]Приложение 5'!G374+'[1]Приложение 5'!G382+'[1]Приложение 5'!G390+'[1]Приложение 5'!G398</f>
        <v>0</v>
      </c>
    </row>
    <row r="119" spans="1:6" s="34" customFormat="1" x14ac:dyDescent="0.2">
      <c r="A119" s="46" t="s">
        <v>58</v>
      </c>
      <c r="B119" s="18">
        <v>7</v>
      </c>
      <c r="C119" s="18">
        <v>3</v>
      </c>
      <c r="D119" s="19">
        <v>9994239900</v>
      </c>
      <c r="E119" s="20">
        <v>0</v>
      </c>
      <c r="F119" s="21">
        <f>F120+F123+F124+F122+F121</f>
        <v>49308.205000000002</v>
      </c>
    </row>
    <row r="120" spans="1:6" s="34" customFormat="1" x14ac:dyDescent="0.2">
      <c r="A120" s="25" t="s">
        <v>29</v>
      </c>
      <c r="B120" s="26">
        <v>7</v>
      </c>
      <c r="C120" s="26">
        <v>3</v>
      </c>
      <c r="D120" s="27">
        <v>9994239900</v>
      </c>
      <c r="E120" s="28">
        <v>111</v>
      </c>
      <c r="F120" s="29">
        <f>'[1]Приложение 5'!G439+'[1]Приложение 5'!G434+'[1]Приложение 5'!G429+'[1]Приложение 5'!G424+'[1]Приложение 5'!G419+'[1]Приложение 5'!G414+'[1]Приложение 5'!G409+'[1]Приложение 5'!G405+'[1]Приложение 5'!G400</f>
        <v>35918.047000000006</v>
      </c>
    </row>
    <row r="121" spans="1:6" s="34" customFormat="1" x14ac:dyDescent="0.2">
      <c r="A121" s="25" t="s">
        <v>24</v>
      </c>
      <c r="B121" s="26">
        <v>7</v>
      </c>
      <c r="C121" s="26">
        <v>3</v>
      </c>
      <c r="D121" s="27">
        <v>9994239900</v>
      </c>
      <c r="E121" s="28">
        <v>112</v>
      </c>
      <c r="F121" s="29">
        <f>'[1]Приложение 5'!G446</f>
        <v>20</v>
      </c>
    </row>
    <row r="122" spans="1:6" s="34" customFormat="1" x14ac:dyDescent="0.2">
      <c r="A122" s="25" t="s">
        <v>13</v>
      </c>
      <c r="B122" s="26">
        <v>7</v>
      </c>
      <c r="C122" s="26">
        <v>3</v>
      </c>
      <c r="D122" s="27">
        <v>9994239900</v>
      </c>
      <c r="E122" s="28">
        <v>119</v>
      </c>
      <c r="F122" s="29">
        <f>'[1]Приложение 5'!G440+'[1]Приложение 5'!G435+'[1]Приложение 5'!G430+'[1]Приложение 5'!G425+'[1]Приложение 5'!G420+'[1]Приложение 5'!G415+'[1]Приложение 5'!G410+'[1]Приложение 5'!G406+'[1]Приложение 5'!G401</f>
        <v>10921.927</v>
      </c>
    </row>
    <row r="123" spans="1:6" s="34" customFormat="1" x14ac:dyDescent="0.2">
      <c r="A123" s="25" t="s">
        <v>17</v>
      </c>
      <c r="B123" s="26">
        <v>7</v>
      </c>
      <c r="C123" s="26">
        <v>3</v>
      </c>
      <c r="D123" s="27">
        <v>9994239900</v>
      </c>
      <c r="E123" s="28">
        <v>851</v>
      </c>
      <c r="F123" s="29">
        <f>'[1]Приложение 5'!G403+'[1]Приложение 5'!G412+'[1]Приложение 5'!G422+'[1]Приложение 5'!G427+'[1]Приложение 5'!G432+'[1]Приложение 5'!G437+'[1]Приложение 5'!G442+'[1]Приложение 5'!G417</f>
        <v>131.49700000000001</v>
      </c>
    </row>
    <row r="124" spans="1:6" s="34" customFormat="1" x14ac:dyDescent="0.2">
      <c r="A124" s="25" t="s">
        <v>15</v>
      </c>
      <c r="B124" s="26">
        <v>7</v>
      </c>
      <c r="C124" s="26">
        <v>3</v>
      </c>
      <c r="D124" s="27">
        <v>9994239900</v>
      </c>
      <c r="E124" s="28">
        <v>244</v>
      </c>
      <c r="F124" s="29">
        <f>'[1]Приложение 5'!G74+'[1]Приложение 5'!G402+'[1]Приложение 5'!G407+'[1]Приложение 5'!G411+'[1]Приложение 5'!G416+'[1]Приложение 5'!G421+'[1]Приложение 5'!G426+'[1]Приложение 5'!G431+'[1]Приложение 5'!G436+'[1]Приложение 5'!G441</f>
        <v>2316.7339999999999</v>
      </c>
    </row>
    <row r="125" spans="1:6" s="1" customFormat="1" x14ac:dyDescent="0.2">
      <c r="A125" s="36" t="s">
        <v>59</v>
      </c>
      <c r="B125" s="31">
        <v>7</v>
      </c>
      <c r="C125" s="31">
        <v>7</v>
      </c>
      <c r="D125" s="32">
        <v>9994310100</v>
      </c>
      <c r="E125" s="33">
        <v>244</v>
      </c>
      <c r="F125" s="44">
        <f>'[1]Приложение 5'!G75</f>
        <v>850</v>
      </c>
    </row>
    <row r="126" spans="1:6" s="34" customFormat="1" x14ac:dyDescent="0.2">
      <c r="A126" s="46" t="s">
        <v>60</v>
      </c>
      <c r="B126" s="18">
        <v>7</v>
      </c>
      <c r="C126" s="18">
        <v>9</v>
      </c>
      <c r="D126" s="19">
        <v>0</v>
      </c>
      <c r="E126" s="20"/>
      <c r="F126" s="21">
        <f>F127+F129+F134+F136+F137+F138+F128+F135</f>
        <v>5213.5280000000002</v>
      </c>
    </row>
    <row r="127" spans="1:6" s="1" customFormat="1" x14ac:dyDescent="0.2">
      <c r="A127" s="25" t="s">
        <v>61</v>
      </c>
      <c r="B127" s="26">
        <v>7</v>
      </c>
      <c r="C127" s="26">
        <v>9</v>
      </c>
      <c r="D127" s="27">
        <v>9990020400</v>
      </c>
      <c r="E127" s="28">
        <v>121</v>
      </c>
      <c r="F127" s="29">
        <f>'[1]Приложение 5'!G82</f>
        <v>426.63</v>
      </c>
    </row>
    <row r="128" spans="1:6" s="1" customFormat="1" x14ac:dyDescent="0.2">
      <c r="A128" s="25" t="s">
        <v>62</v>
      </c>
      <c r="B128" s="26">
        <v>7</v>
      </c>
      <c r="C128" s="26">
        <v>9</v>
      </c>
      <c r="D128" s="27">
        <v>9990020400</v>
      </c>
      <c r="E128" s="28">
        <v>129</v>
      </c>
      <c r="F128" s="29">
        <f>'[1]Приложение 5'!G83</f>
        <v>128.84200000000001</v>
      </c>
    </row>
    <row r="129" spans="1:6" s="1" customFormat="1" ht="13.5" x14ac:dyDescent="0.25">
      <c r="A129" s="36" t="s">
        <v>63</v>
      </c>
      <c r="B129" s="31">
        <v>7</v>
      </c>
      <c r="C129" s="31">
        <v>9</v>
      </c>
      <c r="D129" s="19">
        <v>0</v>
      </c>
      <c r="E129" s="40"/>
      <c r="F129" s="44">
        <f>'[1]Приложение 5'!G76</f>
        <v>714</v>
      </c>
    </row>
    <row r="130" spans="1:6" s="1" customFormat="1" x14ac:dyDescent="0.2">
      <c r="A130" s="25" t="s">
        <v>12</v>
      </c>
      <c r="B130" s="26">
        <v>7</v>
      </c>
      <c r="C130" s="26">
        <v>9</v>
      </c>
      <c r="D130" s="27">
        <v>9980077740</v>
      </c>
      <c r="E130" s="28">
        <v>121</v>
      </c>
      <c r="F130" s="29">
        <f>'[1]Приложение 5'!G77</f>
        <v>517.25800000000004</v>
      </c>
    </row>
    <row r="131" spans="1:6" s="1" customFormat="1" x14ac:dyDescent="0.2">
      <c r="A131" s="25" t="s">
        <v>64</v>
      </c>
      <c r="B131" s="26">
        <v>7</v>
      </c>
      <c r="C131" s="26">
        <v>9</v>
      </c>
      <c r="D131" s="27">
        <v>9980077740</v>
      </c>
      <c r="E131" s="28">
        <v>129</v>
      </c>
      <c r="F131" s="29">
        <f>'[1]Приложение 5'!G78</f>
        <v>156.21199999999999</v>
      </c>
    </row>
    <row r="132" spans="1:6" s="1" customFormat="1" x14ac:dyDescent="0.2">
      <c r="A132" s="25" t="s">
        <v>24</v>
      </c>
      <c r="B132" s="26">
        <v>7</v>
      </c>
      <c r="C132" s="26">
        <v>9</v>
      </c>
      <c r="D132" s="27">
        <v>9980077740</v>
      </c>
      <c r="E132" s="28">
        <v>122</v>
      </c>
      <c r="F132" s="35">
        <f>'[1]Приложение 5'!G79</f>
        <v>6</v>
      </c>
    </row>
    <row r="133" spans="1:6" s="1" customFormat="1" x14ac:dyDescent="0.2">
      <c r="A133" s="25" t="s">
        <v>15</v>
      </c>
      <c r="B133" s="26">
        <v>7</v>
      </c>
      <c r="C133" s="26">
        <v>9</v>
      </c>
      <c r="D133" s="27">
        <v>9980077740</v>
      </c>
      <c r="E133" s="28">
        <v>244</v>
      </c>
      <c r="F133" s="29">
        <f>'[1]Приложение 5'!G80</f>
        <v>34.53</v>
      </c>
    </row>
    <row r="134" spans="1:6" s="1" customFormat="1" x14ac:dyDescent="0.2">
      <c r="A134" s="25" t="s">
        <v>12</v>
      </c>
      <c r="B134" s="26">
        <v>7</v>
      </c>
      <c r="C134" s="26">
        <v>9</v>
      </c>
      <c r="D134" s="27">
        <v>9994529900</v>
      </c>
      <c r="E134" s="28">
        <v>111</v>
      </c>
      <c r="F134" s="29">
        <f>'[1]Приложение 5'!G447</f>
        <v>2949.8220000000001</v>
      </c>
    </row>
    <row r="135" spans="1:6" s="1" customFormat="1" x14ac:dyDescent="0.2">
      <c r="A135" s="25" t="s">
        <v>64</v>
      </c>
      <c r="B135" s="26">
        <v>7</v>
      </c>
      <c r="C135" s="26">
        <v>9</v>
      </c>
      <c r="D135" s="27">
        <v>9994529900</v>
      </c>
      <c r="E135" s="28">
        <v>119</v>
      </c>
      <c r="F135" s="29">
        <f>'[1]Приложение 5'!G448</f>
        <v>890.846</v>
      </c>
    </row>
    <row r="136" spans="1:6" s="1" customFormat="1" x14ac:dyDescent="0.2">
      <c r="A136" s="25" t="s">
        <v>15</v>
      </c>
      <c r="B136" s="26">
        <v>7</v>
      </c>
      <c r="C136" s="26">
        <v>9</v>
      </c>
      <c r="D136" s="27">
        <v>9994529900</v>
      </c>
      <c r="E136" s="28">
        <v>244</v>
      </c>
      <c r="F136" s="29">
        <f>'[1]Приложение 5'!G449</f>
        <v>102</v>
      </c>
    </row>
    <row r="137" spans="1:6" s="1" customFormat="1" x14ac:dyDescent="0.2">
      <c r="A137" s="25" t="s">
        <v>17</v>
      </c>
      <c r="B137" s="26">
        <v>7</v>
      </c>
      <c r="C137" s="26">
        <v>9</v>
      </c>
      <c r="D137" s="27">
        <v>9994529900</v>
      </c>
      <c r="E137" s="28">
        <v>851</v>
      </c>
      <c r="F137" s="29">
        <f>'[1]Приложение 5'!G450</f>
        <v>1.3879999999999999</v>
      </c>
    </row>
    <row r="138" spans="1:6" s="1" customFormat="1" x14ac:dyDescent="0.2">
      <c r="A138" s="25" t="s">
        <v>18</v>
      </c>
      <c r="B138" s="26">
        <v>7</v>
      </c>
      <c r="C138" s="26">
        <v>9</v>
      </c>
      <c r="D138" s="27">
        <v>9994529900</v>
      </c>
      <c r="E138" s="28">
        <v>852</v>
      </c>
      <c r="F138" s="35">
        <f>'[1]Приложение 5'!G451</f>
        <v>0</v>
      </c>
    </row>
    <row r="139" spans="1:6" s="34" customFormat="1" x14ac:dyDescent="0.2">
      <c r="A139" s="46" t="s">
        <v>65</v>
      </c>
      <c r="B139" s="18">
        <v>8</v>
      </c>
      <c r="C139" s="18">
        <v>0</v>
      </c>
      <c r="D139" s="19">
        <v>0</v>
      </c>
      <c r="E139" s="20">
        <v>0</v>
      </c>
      <c r="F139" s="21">
        <f>F140+F147+F151</f>
        <v>30758.224999999999</v>
      </c>
    </row>
    <row r="140" spans="1:6" s="1" customFormat="1" x14ac:dyDescent="0.2">
      <c r="A140" s="46" t="s">
        <v>66</v>
      </c>
      <c r="B140" s="18">
        <v>8</v>
      </c>
      <c r="C140" s="18">
        <v>1</v>
      </c>
      <c r="D140" s="19">
        <v>9994409900</v>
      </c>
      <c r="E140" s="20">
        <v>0</v>
      </c>
      <c r="F140" s="21">
        <f>F141+F143+F144+F145+F146+F142</f>
        <v>17020.475999999999</v>
      </c>
    </row>
    <row r="141" spans="1:6" s="1" customFormat="1" x14ac:dyDescent="0.2">
      <c r="A141" s="25" t="s">
        <v>12</v>
      </c>
      <c r="B141" s="26">
        <v>8</v>
      </c>
      <c r="C141" s="26">
        <v>1</v>
      </c>
      <c r="D141" s="27">
        <v>9994409900</v>
      </c>
      <c r="E141" s="28">
        <v>111</v>
      </c>
      <c r="F141" s="29">
        <f>'[1]Приложение 5'!G454</f>
        <v>12140.630999999999</v>
      </c>
    </row>
    <row r="142" spans="1:6" s="1" customFormat="1" x14ac:dyDescent="0.2">
      <c r="A142" s="25" t="s">
        <v>64</v>
      </c>
      <c r="B142" s="26">
        <v>8</v>
      </c>
      <c r="C142" s="26">
        <v>1</v>
      </c>
      <c r="D142" s="27">
        <v>9994409900</v>
      </c>
      <c r="E142" s="28">
        <v>119</v>
      </c>
      <c r="F142" s="29">
        <f>'[1]Приложение 5'!G455</f>
        <v>3666.471</v>
      </c>
    </row>
    <row r="143" spans="1:6" s="1" customFormat="1" x14ac:dyDescent="0.2">
      <c r="A143" s="25" t="s">
        <v>24</v>
      </c>
      <c r="B143" s="26">
        <v>8</v>
      </c>
      <c r="C143" s="26">
        <v>1</v>
      </c>
      <c r="D143" s="27">
        <v>9994409900</v>
      </c>
      <c r="E143" s="28">
        <v>112</v>
      </c>
      <c r="F143" s="35">
        <f>'[1]Приложение 5'!G456</f>
        <v>65</v>
      </c>
    </row>
    <row r="144" spans="1:6" s="1" customFormat="1" x14ac:dyDescent="0.2">
      <c r="A144" s="25" t="s">
        <v>15</v>
      </c>
      <c r="B144" s="26">
        <v>8</v>
      </c>
      <c r="C144" s="26">
        <v>1</v>
      </c>
      <c r="D144" s="27">
        <v>9994409900</v>
      </c>
      <c r="E144" s="28">
        <v>244</v>
      </c>
      <c r="F144" s="29">
        <f>'[1]Приложение 5'!G457</f>
        <v>1125.1179999999999</v>
      </c>
    </row>
    <row r="145" spans="1:6" s="1" customFormat="1" x14ac:dyDescent="0.2">
      <c r="A145" s="25" t="s">
        <v>17</v>
      </c>
      <c r="B145" s="26">
        <v>8</v>
      </c>
      <c r="C145" s="26">
        <v>1</v>
      </c>
      <c r="D145" s="27">
        <v>9994409900</v>
      </c>
      <c r="E145" s="28">
        <v>851</v>
      </c>
      <c r="F145" s="29">
        <f>'[1]Приложение 5'!G458</f>
        <v>18.256</v>
      </c>
    </row>
    <row r="146" spans="1:6" s="1" customFormat="1" x14ac:dyDescent="0.2">
      <c r="A146" s="25" t="s">
        <v>18</v>
      </c>
      <c r="B146" s="26">
        <v>8</v>
      </c>
      <c r="C146" s="26">
        <v>1</v>
      </c>
      <c r="D146" s="27">
        <v>9994409900</v>
      </c>
      <c r="E146" s="28">
        <v>852</v>
      </c>
      <c r="F146" s="35">
        <f>'[1]Приложение 5'!G459</f>
        <v>5</v>
      </c>
    </row>
    <row r="147" spans="1:6" s="34" customFormat="1" x14ac:dyDescent="0.2">
      <c r="A147" s="46" t="s">
        <v>67</v>
      </c>
      <c r="B147" s="18">
        <v>8</v>
      </c>
      <c r="C147" s="18">
        <v>1</v>
      </c>
      <c r="D147" s="19">
        <v>9994429900</v>
      </c>
      <c r="E147" s="20">
        <v>0</v>
      </c>
      <c r="F147" s="21">
        <f>F148+F150+F149</f>
        <v>13210.895</v>
      </c>
    </row>
    <row r="148" spans="1:6" s="34" customFormat="1" x14ac:dyDescent="0.2">
      <c r="A148" s="25" t="s">
        <v>12</v>
      </c>
      <c r="B148" s="26">
        <v>8</v>
      </c>
      <c r="C148" s="26">
        <v>1</v>
      </c>
      <c r="D148" s="27">
        <v>9994429900</v>
      </c>
      <c r="E148" s="28">
        <v>111</v>
      </c>
      <c r="F148" s="29">
        <f>'[1]Приложение 5'!G461</f>
        <v>10123.575000000001</v>
      </c>
    </row>
    <row r="149" spans="1:6" s="34" customFormat="1" x14ac:dyDescent="0.2">
      <c r="A149" s="25" t="s">
        <v>64</v>
      </c>
      <c r="B149" s="26">
        <v>8</v>
      </c>
      <c r="C149" s="26">
        <v>1</v>
      </c>
      <c r="D149" s="27">
        <v>9994429900</v>
      </c>
      <c r="E149" s="28">
        <v>119</v>
      </c>
      <c r="F149" s="29">
        <f>'[1]Приложение 5'!G462</f>
        <v>3057.32</v>
      </c>
    </row>
    <row r="150" spans="1:6" s="34" customFormat="1" x14ac:dyDescent="0.2">
      <c r="A150" s="25" t="s">
        <v>15</v>
      </c>
      <c r="B150" s="26">
        <v>8</v>
      </c>
      <c r="C150" s="26">
        <v>1</v>
      </c>
      <c r="D150" s="27">
        <v>9994429900</v>
      </c>
      <c r="E150" s="28">
        <v>244</v>
      </c>
      <c r="F150" s="35">
        <f>'[1]Приложение 5'!G463</f>
        <v>30</v>
      </c>
    </row>
    <row r="151" spans="1:6" s="34" customFormat="1" x14ac:dyDescent="0.2">
      <c r="A151" s="36" t="s">
        <v>68</v>
      </c>
      <c r="B151" s="31">
        <v>8</v>
      </c>
      <c r="C151" s="31">
        <v>4</v>
      </c>
      <c r="D151" s="32">
        <v>9990020400</v>
      </c>
      <c r="E151" s="33">
        <v>0</v>
      </c>
      <c r="F151" s="21">
        <f>F152+F153</f>
        <v>526.85399999999993</v>
      </c>
    </row>
    <row r="152" spans="1:6" s="34" customFormat="1" x14ac:dyDescent="0.2">
      <c r="A152" s="25" t="s">
        <v>69</v>
      </c>
      <c r="B152" s="26">
        <v>8</v>
      </c>
      <c r="C152" s="26">
        <v>4</v>
      </c>
      <c r="D152" s="27">
        <v>9990020400</v>
      </c>
      <c r="E152" s="28">
        <v>121</v>
      </c>
      <c r="F152" s="29">
        <f>'[1]Приложение 5'!G85</f>
        <v>404.65</v>
      </c>
    </row>
    <row r="153" spans="1:6" s="34" customFormat="1" x14ac:dyDescent="0.2">
      <c r="A153" s="25" t="s">
        <v>64</v>
      </c>
      <c r="B153" s="26">
        <v>8</v>
      </c>
      <c r="C153" s="26">
        <v>4</v>
      </c>
      <c r="D153" s="27">
        <v>9990020400</v>
      </c>
      <c r="E153" s="28">
        <v>129</v>
      </c>
      <c r="F153" s="29">
        <f>'[1]Приложение 5'!G86</f>
        <v>122.20399999999999</v>
      </c>
    </row>
    <row r="154" spans="1:6" s="34" customFormat="1" x14ac:dyDescent="0.2">
      <c r="A154" s="46" t="s">
        <v>70</v>
      </c>
      <c r="B154" s="18">
        <v>10</v>
      </c>
      <c r="C154" s="18">
        <v>0</v>
      </c>
      <c r="D154" s="19">
        <v>0</v>
      </c>
      <c r="E154" s="20">
        <v>0</v>
      </c>
      <c r="F154" s="21">
        <f>F155+F156+F158+F159+F160+F157</f>
        <v>11672.904</v>
      </c>
    </row>
    <row r="155" spans="1:6" s="1" customFormat="1" x14ac:dyDescent="0.2">
      <c r="A155" s="25" t="s">
        <v>71</v>
      </c>
      <c r="B155" s="26">
        <v>10</v>
      </c>
      <c r="C155" s="26">
        <v>1</v>
      </c>
      <c r="D155" s="27">
        <v>9994910100</v>
      </c>
      <c r="E155" s="28">
        <v>321</v>
      </c>
      <c r="F155" s="35">
        <f>'[1]Приложение 5'!G88</f>
        <v>800</v>
      </c>
    </row>
    <row r="156" spans="1:6" s="1" customFormat="1" ht="22.5" customHeight="1" x14ac:dyDescent="0.2">
      <c r="A156" s="63" t="s">
        <v>72</v>
      </c>
      <c r="B156" s="51">
        <v>10</v>
      </c>
      <c r="C156" s="51">
        <v>4</v>
      </c>
      <c r="D156" s="64">
        <v>2230781520</v>
      </c>
      <c r="E156" s="53">
        <v>313</v>
      </c>
      <c r="F156" s="35">
        <f>'[1]Приложение 5'!G89</f>
        <v>5073</v>
      </c>
    </row>
    <row r="157" spans="1:6" s="1" customFormat="1" ht="22.5" customHeight="1" x14ac:dyDescent="0.2">
      <c r="A157" s="63" t="s">
        <v>94</v>
      </c>
      <c r="B157" s="51">
        <v>10</v>
      </c>
      <c r="C157" s="51">
        <v>4</v>
      </c>
      <c r="D157" s="64" t="s">
        <v>73</v>
      </c>
      <c r="E157" s="53">
        <v>412</v>
      </c>
      <c r="F157" s="29">
        <f>'[1]Приложение 5'!G90</f>
        <v>1541.7619999999999</v>
      </c>
    </row>
    <row r="158" spans="1:6" s="1" customFormat="1" ht="15.75" customHeight="1" x14ac:dyDescent="0.2">
      <c r="A158" s="63" t="s">
        <v>95</v>
      </c>
      <c r="B158" s="51">
        <v>10</v>
      </c>
      <c r="C158" s="51">
        <v>4</v>
      </c>
      <c r="D158" s="64">
        <v>2250040820</v>
      </c>
      <c r="E158" s="53">
        <v>412</v>
      </c>
      <c r="F158" s="29">
        <f>'[1]Приложение 5'!G91</f>
        <v>2785.99</v>
      </c>
    </row>
    <row r="159" spans="1:6" s="1" customFormat="1" ht="15.75" customHeight="1" x14ac:dyDescent="0.2">
      <c r="A159" s="63" t="s">
        <v>96</v>
      </c>
      <c r="B159" s="51">
        <v>10</v>
      </c>
      <c r="C159" s="51">
        <v>4</v>
      </c>
      <c r="D159" s="64">
        <v>2230752600</v>
      </c>
      <c r="E159" s="53">
        <v>313</v>
      </c>
      <c r="F159" s="29">
        <f>'[1]Приложение 5'!G92</f>
        <v>140.75200000000001</v>
      </c>
    </row>
    <row r="160" spans="1:6" s="1" customFormat="1" ht="15.75" customHeight="1" x14ac:dyDescent="0.2">
      <c r="A160" s="63" t="s">
        <v>74</v>
      </c>
      <c r="B160" s="26">
        <v>10</v>
      </c>
      <c r="C160" s="26">
        <v>4</v>
      </c>
      <c r="D160" s="27">
        <v>2230181540</v>
      </c>
      <c r="E160" s="28">
        <v>313</v>
      </c>
      <c r="F160" s="35">
        <f>'[1]Приложение 5'!I141</f>
        <v>1331.4</v>
      </c>
    </row>
    <row r="161" spans="1:6" s="34" customFormat="1" x14ac:dyDescent="0.2">
      <c r="A161" s="46" t="s">
        <v>75</v>
      </c>
      <c r="B161" s="18">
        <v>11</v>
      </c>
      <c r="C161" s="18">
        <v>0</v>
      </c>
      <c r="D161" s="19">
        <v>0</v>
      </c>
      <c r="E161" s="65">
        <v>0</v>
      </c>
      <c r="F161" s="21">
        <f>F162+F163</f>
        <v>1953.55</v>
      </c>
    </row>
    <row r="162" spans="1:6" s="1" customFormat="1" x14ac:dyDescent="0.2">
      <c r="A162" s="45" t="s">
        <v>76</v>
      </c>
      <c r="B162" s="26">
        <v>11</v>
      </c>
      <c r="C162" s="26">
        <v>2</v>
      </c>
      <c r="D162" s="27">
        <v>9995129700</v>
      </c>
      <c r="E162" s="28">
        <v>244</v>
      </c>
      <c r="F162" s="35">
        <f>'[1]Приложение 5'!G94</f>
        <v>1600</v>
      </c>
    </row>
    <row r="163" spans="1:6" s="1" customFormat="1" x14ac:dyDescent="0.2">
      <c r="A163" s="45" t="s">
        <v>77</v>
      </c>
      <c r="B163" s="26">
        <v>11</v>
      </c>
      <c r="C163" s="26">
        <v>5</v>
      </c>
      <c r="D163" s="27">
        <v>9990020400</v>
      </c>
      <c r="E163" s="28">
        <v>0</v>
      </c>
      <c r="F163" s="29">
        <f>F164+F165</f>
        <v>353.54999999999995</v>
      </c>
    </row>
    <row r="164" spans="1:6" s="1" customFormat="1" x14ac:dyDescent="0.2">
      <c r="A164" s="25" t="s">
        <v>69</v>
      </c>
      <c r="B164" s="26">
        <v>11</v>
      </c>
      <c r="C164" s="26">
        <v>5</v>
      </c>
      <c r="D164" s="27">
        <v>9990020400</v>
      </c>
      <c r="E164" s="28">
        <v>121</v>
      </c>
      <c r="F164" s="29">
        <f>'[1]Приложение 5'!G95</f>
        <v>271.54399999999998</v>
      </c>
    </row>
    <row r="165" spans="1:6" s="1" customFormat="1" x14ac:dyDescent="0.2">
      <c r="A165" s="25" t="s">
        <v>64</v>
      </c>
      <c r="B165" s="26">
        <v>11</v>
      </c>
      <c r="C165" s="26">
        <v>5</v>
      </c>
      <c r="D165" s="27">
        <v>9990020400</v>
      </c>
      <c r="E165" s="28">
        <v>129</v>
      </c>
      <c r="F165" s="29">
        <f>'[1]Приложение 5'!G96</f>
        <v>82.006</v>
      </c>
    </row>
    <row r="166" spans="1:6" s="34" customFormat="1" x14ac:dyDescent="0.2">
      <c r="A166" s="46" t="s">
        <v>78</v>
      </c>
      <c r="B166" s="18">
        <v>12</v>
      </c>
      <c r="C166" s="18">
        <v>0</v>
      </c>
      <c r="D166" s="19">
        <v>0</v>
      </c>
      <c r="E166" s="20">
        <v>0</v>
      </c>
      <c r="F166" s="44">
        <f>F167</f>
        <v>3033</v>
      </c>
    </row>
    <row r="167" spans="1:6" s="1" customFormat="1" x14ac:dyDescent="0.2">
      <c r="A167" s="45" t="s">
        <v>79</v>
      </c>
      <c r="B167" s="26">
        <v>12</v>
      </c>
      <c r="C167" s="26">
        <v>2</v>
      </c>
      <c r="D167" s="27">
        <v>9994579900</v>
      </c>
      <c r="E167" s="28">
        <v>611</v>
      </c>
      <c r="F167" s="35">
        <f>'[1]Приложение 5'!G97</f>
        <v>3033</v>
      </c>
    </row>
    <row r="168" spans="1:6" s="34" customFormat="1" x14ac:dyDescent="0.2">
      <c r="A168" s="46" t="s">
        <v>80</v>
      </c>
      <c r="B168" s="18">
        <v>14</v>
      </c>
      <c r="C168" s="18">
        <v>0</v>
      </c>
      <c r="D168" s="19">
        <v>0</v>
      </c>
      <c r="E168" s="20">
        <v>0</v>
      </c>
      <c r="F168" s="44">
        <f>F169+F170</f>
        <v>51778.3</v>
      </c>
    </row>
    <row r="169" spans="1:6" s="1" customFormat="1" ht="25.5" x14ac:dyDescent="0.2">
      <c r="A169" s="25" t="s">
        <v>81</v>
      </c>
      <c r="B169" s="26">
        <v>14</v>
      </c>
      <c r="C169" s="26">
        <v>1</v>
      </c>
      <c r="D169" s="27">
        <v>2610160010</v>
      </c>
      <c r="E169" s="28">
        <v>511</v>
      </c>
      <c r="F169" s="35">
        <f>'[1]Приложение 5'!G99</f>
        <v>51295</v>
      </c>
    </row>
    <row r="170" spans="1:6" ht="25.5" x14ac:dyDescent="0.2">
      <c r="A170" s="25" t="s">
        <v>97</v>
      </c>
      <c r="B170" s="26">
        <v>14</v>
      </c>
      <c r="C170" s="26">
        <v>2</v>
      </c>
      <c r="D170" s="27">
        <v>2610160062</v>
      </c>
      <c r="E170" s="28">
        <v>512</v>
      </c>
      <c r="F170" s="35">
        <f>'[1]Приложение 5'!G100</f>
        <v>483.3</v>
      </c>
    </row>
  </sheetData>
  <mergeCells count="11">
    <mergeCell ref="F12:F13"/>
    <mergeCell ref="A6:F6"/>
    <mergeCell ref="A7:F7"/>
    <mergeCell ref="A8:F8"/>
    <mergeCell ref="A9:F9"/>
    <mergeCell ref="E11:F11"/>
    <mergeCell ref="A12:A13"/>
    <mergeCell ref="B12:B13"/>
    <mergeCell ref="C12:C13"/>
    <mergeCell ref="D12:D13"/>
    <mergeCell ref="E12:E13"/>
  </mergeCells>
  <pageMargins left="0.39370078740157483" right="0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topLeftCell="B1" zoomScale="175" zoomScaleNormal="175" workbookViewId="0">
      <selection activeCell="B6" sqref="B6:D6"/>
    </sheetView>
  </sheetViews>
  <sheetFormatPr defaultRowHeight="15.75" x14ac:dyDescent="0.25"/>
  <cols>
    <col min="1" max="1" width="9.140625" style="92" hidden="1" customWidth="1"/>
    <col min="2" max="2" width="19.5703125" style="90" customWidth="1"/>
    <col min="3" max="3" width="75.85546875" style="90" customWidth="1"/>
    <col min="4" max="4" width="11.28515625" style="93" customWidth="1"/>
    <col min="5" max="256" width="9.140625" style="92"/>
    <col min="257" max="257" width="0" style="92" hidden="1" customWidth="1"/>
    <col min="258" max="258" width="19.5703125" style="92" customWidth="1"/>
    <col min="259" max="259" width="75.85546875" style="92" customWidth="1"/>
    <col min="260" max="260" width="11.28515625" style="92" customWidth="1"/>
    <col min="261" max="512" width="9.140625" style="92"/>
    <col min="513" max="513" width="0" style="92" hidden="1" customWidth="1"/>
    <col min="514" max="514" width="19.5703125" style="92" customWidth="1"/>
    <col min="515" max="515" width="75.85546875" style="92" customWidth="1"/>
    <col min="516" max="516" width="11.28515625" style="92" customWidth="1"/>
    <col min="517" max="768" width="9.140625" style="92"/>
    <col min="769" max="769" width="0" style="92" hidden="1" customWidth="1"/>
    <col min="770" max="770" width="19.5703125" style="92" customWidth="1"/>
    <col min="771" max="771" width="75.85546875" style="92" customWidth="1"/>
    <col min="772" max="772" width="11.28515625" style="92" customWidth="1"/>
    <col min="773" max="1024" width="9.140625" style="92"/>
    <col min="1025" max="1025" width="0" style="92" hidden="1" customWidth="1"/>
    <col min="1026" max="1026" width="19.5703125" style="92" customWidth="1"/>
    <col min="1027" max="1027" width="75.85546875" style="92" customWidth="1"/>
    <col min="1028" max="1028" width="11.28515625" style="92" customWidth="1"/>
    <col min="1029" max="1280" width="9.140625" style="92"/>
    <col min="1281" max="1281" width="0" style="92" hidden="1" customWidth="1"/>
    <col min="1282" max="1282" width="19.5703125" style="92" customWidth="1"/>
    <col min="1283" max="1283" width="75.85546875" style="92" customWidth="1"/>
    <col min="1284" max="1284" width="11.28515625" style="92" customWidth="1"/>
    <col min="1285" max="1536" width="9.140625" style="92"/>
    <col min="1537" max="1537" width="0" style="92" hidden="1" customWidth="1"/>
    <col min="1538" max="1538" width="19.5703125" style="92" customWidth="1"/>
    <col min="1539" max="1539" width="75.85546875" style="92" customWidth="1"/>
    <col min="1540" max="1540" width="11.28515625" style="92" customWidth="1"/>
    <col min="1541" max="1792" width="9.140625" style="92"/>
    <col min="1793" max="1793" width="0" style="92" hidden="1" customWidth="1"/>
    <col min="1794" max="1794" width="19.5703125" style="92" customWidth="1"/>
    <col min="1795" max="1795" width="75.85546875" style="92" customWidth="1"/>
    <col min="1796" max="1796" width="11.28515625" style="92" customWidth="1"/>
    <col min="1797" max="2048" width="9.140625" style="92"/>
    <col min="2049" max="2049" width="0" style="92" hidden="1" customWidth="1"/>
    <col min="2050" max="2050" width="19.5703125" style="92" customWidth="1"/>
    <col min="2051" max="2051" width="75.85546875" style="92" customWidth="1"/>
    <col min="2052" max="2052" width="11.28515625" style="92" customWidth="1"/>
    <col min="2053" max="2304" width="9.140625" style="92"/>
    <col min="2305" max="2305" width="0" style="92" hidden="1" customWidth="1"/>
    <col min="2306" max="2306" width="19.5703125" style="92" customWidth="1"/>
    <col min="2307" max="2307" width="75.85546875" style="92" customWidth="1"/>
    <col min="2308" max="2308" width="11.28515625" style="92" customWidth="1"/>
    <col min="2309" max="2560" width="9.140625" style="92"/>
    <col min="2561" max="2561" width="0" style="92" hidden="1" customWidth="1"/>
    <col min="2562" max="2562" width="19.5703125" style="92" customWidth="1"/>
    <col min="2563" max="2563" width="75.85546875" style="92" customWidth="1"/>
    <col min="2564" max="2564" width="11.28515625" style="92" customWidth="1"/>
    <col min="2565" max="2816" width="9.140625" style="92"/>
    <col min="2817" max="2817" width="0" style="92" hidden="1" customWidth="1"/>
    <col min="2818" max="2818" width="19.5703125" style="92" customWidth="1"/>
    <col min="2819" max="2819" width="75.85546875" style="92" customWidth="1"/>
    <col min="2820" max="2820" width="11.28515625" style="92" customWidth="1"/>
    <col min="2821" max="3072" width="9.140625" style="92"/>
    <col min="3073" max="3073" width="0" style="92" hidden="1" customWidth="1"/>
    <col min="3074" max="3074" width="19.5703125" style="92" customWidth="1"/>
    <col min="3075" max="3075" width="75.85546875" style="92" customWidth="1"/>
    <col min="3076" max="3076" width="11.28515625" style="92" customWidth="1"/>
    <col min="3077" max="3328" width="9.140625" style="92"/>
    <col min="3329" max="3329" width="0" style="92" hidden="1" customWidth="1"/>
    <col min="3330" max="3330" width="19.5703125" style="92" customWidth="1"/>
    <col min="3331" max="3331" width="75.85546875" style="92" customWidth="1"/>
    <col min="3332" max="3332" width="11.28515625" style="92" customWidth="1"/>
    <col min="3333" max="3584" width="9.140625" style="92"/>
    <col min="3585" max="3585" width="0" style="92" hidden="1" customWidth="1"/>
    <col min="3586" max="3586" width="19.5703125" style="92" customWidth="1"/>
    <col min="3587" max="3587" width="75.85546875" style="92" customWidth="1"/>
    <col min="3588" max="3588" width="11.28515625" style="92" customWidth="1"/>
    <col min="3589" max="3840" width="9.140625" style="92"/>
    <col min="3841" max="3841" width="0" style="92" hidden="1" customWidth="1"/>
    <col min="3842" max="3842" width="19.5703125" style="92" customWidth="1"/>
    <col min="3843" max="3843" width="75.85546875" style="92" customWidth="1"/>
    <col min="3844" max="3844" width="11.28515625" style="92" customWidth="1"/>
    <col min="3845" max="4096" width="9.140625" style="92"/>
    <col min="4097" max="4097" width="0" style="92" hidden="1" customWidth="1"/>
    <col min="4098" max="4098" width="19.5703125" style="92" customWidth="1"/>
    <col min="4099" max="4099" width="75.85546875" style="92" customWidth="1"/>
    <col min="4100" max="4100" width="11.28515625" style="92" customWidth="1"/>
    <col min="4101" max="4352" width="9.140625" style="92"/>
    <col min="4353" max="4353" width="0" style="92" hidden="1" customWidth="1"/>
    <col min="4354" max="4354" width="19.5703125" style="92" customWidth="1"/>
    <col min="4355" max="4355" width="75.85546875" style="92" customWidth="1"/>
    <col min="4356" max="4356" width="11.28515625" style="92" customWidth="1"/>
    <col min="4357" max="4608" width="9.140625" style="92"/>
    <col min="4609" max="4609" width="0" style="92" hidden="1" customWidth="1"/>
    <col min="4610" max="4610" width="19.5703125" style="92" customWidth="1"/>
    <col min="4611" max="4611" width="75.85546875" style="92" customWidth="1"/>
    <col min="4612" max="4612" width="11.28515625" style="92" customWidth="1"/>
    <col min="4613" max="4864" width="9.140625" style="92"/>
    <col min="4865" max="4865" width="0" style="92" hidden="1" customWidth="1"/>
    <col min="4866" max="4866" width="19.5703125" style="92" customWidth="1"/>
    <col min="4867" max="4867" width="75.85546875" style="92" customWidth="1"/>
    <col min="4868" max="4868" width="11.28515625" style="92" customWidth="1"/>
    <col min="4869" max="5120" width="9.140625" style="92"/>
    <col min="5121" max="5121" width="0" style="92" hidden="1" customWidth="1"/>
    <col min="5122" max="5122" width="19.5703125" style="92" customWidth="1"/>
    <col min="5123" max="5123" width="75.85546875" style="92" customWidth="1"/>
    <col min="5124" max="5124" width="11.28515625" style="92" customWidth="1"/>
    <col min="5125" max="5376" width="9.140625" style="92"/>
    <col min="5377" max="5377" width="0" style="92" hidden="1" customWidth="1"/>
    <col min="5378" max="5378" width="19.5703125" style="92" customWidth="1"/>
    <col min="5379" max="5379" width="75.85546875" style="92" customWidth="1"/>
    <col min="5380" max="5380" width="11.28515625" style="92" customWidth="1"/>
    <col min="5381" max="5632" width="9.140625" style="92"/>
    <col min="5633" max="5633" width="0" style="92" hidden="1" customWidth="1"/>
    <col min="5634" max="5634" width="19.5703125" style="92" customWidth="1"/>
    <col min="5635" max="5635" width="75.85546875" style="92" customWidth="1"/>
    <col min="5636" max="5636" width="11.28515625" style="92" customWidth="1"/>
    <col min="5637" max="5888" width="9.140625" style="92"/>
    <col min="5889" max="5889" width="0" style="92" hidden="1" customWidth="1"/>
    <col min="5890" max="5890" width="19.5703125" style="92" customWidth="1"/>
    <col min="5891" max="5891" width="75.85546875" style="92" customWidth="1"/>
    <col min="5892" max="5892" width="11.28515625" style="92" customWidth="1"/>
    <col min="5893" max="6144" width="9.140625" style="92"/>
    <col min="6145" max="6145" width="0" style="92" hidden="1" customWidth="1"/>
    <col min="6146" max="6146" width="19.5703125" style="92" customWidth="1"/>
    <col min="6147" max="6147" width="75.85546875" style="92" customWidth="1"/>
    <col min="6148" max="6148" width="11.28515625" style="92" customWidth="1"/>
    <col min="6149" max="6400" width="9.140625" style="92"/>
    <col min="6401" max="6401" width="0" style="92" hidden="1" customWidth="1"/>
    <col min="6402" max="6402" width="19.5703125" style="92" customWidth="1"/>
    <col min="6403" max="6403" width="75.85546875" style="92" customWidth="1"/>
    <col min="6404" max="6404" width="11.28515625" style="92" customWidth="1"/>
    <col min="6405" max="6656" width="9.140625" style="92"/>
    <col min="6657" max="6657" width="0" style="92" hidden="1" customWidth="1"/>
    <col min="6658" max="6658" width="19.5703125" style="92" customWidth="1"/>
    <col min="6659" max="6659" width="75.85546875" style="92" customWidth="1"/>
    <col min="6660" max="6660" width="11.28515625" style="92" customWidth="1"/>
    <col min="6661" max="6912" width="9.140625" style="92"/>
    <col min="6913" max="6913" width="0" style="92" hidden="1" customWidth="1"/>
    <col min="6914" max="6914" width="19.5703125" style="92" customWidth="1"/>
    <col min="6915" max="6915" width="75.85546875" style="92" customWidth="1"/>
    <col min="6916" max="6916" width="11.28515625" style="92" customWidth="1"/>
    <col min="6917" max="7168" width="9.140625" style="92"/>
    <col min="7169" max="7169" width="0" style="92" hidden="1" customWidth="1"/>
    <col min="7170" max="7170" width="19.5703125" style="92" customWidth="1"/>
    <col min="7171" max="7171" width="75.85546875" style="92" customWidth="1"/>
    <col min="7172" max="7172" width="11.28515625" style="92" customWidth="1"/>
    <col min="7173" max="7424" width="9.140625" style="92"/>
    <col min="7425" max="7425" width="0" style="92" hidden="1" customWidth="1"/>
    <col min="7426" max="7426" width="19.5703125" style="92" customWidth="1"/>
    <col min="7427" max="7427" width="75.85546875" style="92" customWidth="1"/>
    <col min="7428" max="7428" width="11.28515625" style="92" customWidth="1"/>
    <col min="7429" max="7680" width="9.140625" style="92"/>
    <col min="7681" max="7681" width="0" style="92" hidden="1" customWidth="1"/>
    <col min="7682" max="7682" width="19.5703125" style="92" customWidth="1"/>
    <col min="7683" max="7683" width="75.85546875" style="92" customWidth="1"/>
    <col min="7684" max="7684" width="11.28515625" style="92" customWidth="1"/>
    <col min="7685" max="7936" width="9.140625" style="92"/>
    <col min="7937" max="7937" width="0" style="92" hidden="1" customWidth="1"/>
    <col min="7938" max="7938" width="19.5703125" style="92" customWidth="1"/>
    <col min="7939" max="7939" width="75.85546875" style="92" customWidth="1"/>
    <col min="7940" max="7940" width="11.28515625" style="92" customWidth="1"/>
    <col min="7941" max="8192" width="9.140625" style="92"/>
    <col min="8193" max="8193" width="0" style="92" hidden="1" customWidth="1"/>
    <col min="8194" max="8194" width="19.5703125" style="92" customWidth="1"/>
    <col min="8195" max="8195" width="75.85546875" style="92" customWidth="1"/>
    <col min="8196" max="8196" width="11.28515625" style="92" customWidth="1"/>
    <col min="8197" max="8448" width="9.140625" style="92"/>
    <col min="8449" max="8449" width="0" style="92" hidden="1" customWidth="1"/>
    <col min="8450" max="8450" width="19.5703125" style="92" customWidth="1"/>
    <col min="8451" max="8451" width="75.85546875" style="92" customWidth="1"/>
    <col min="8452" max="8452" width="11.28515625" style="92" customWidth="1"/>
    <col min="8453" max="8704" width="9.140625" style="92"/>
    <col min="8705" max="8705" width="0" style="92" hidden="1" customWidth="1"/>
    <col min="8706" max="8706" width="19.5703125" style="92" customWidth="1"/>
    <col min="8707" max="8707" width="75.85546875" style="92" customWidth="1"/>
    <col min="8708" max="8708" width="11.28515625" style="92" customWidth="1"/>
    <col min="8709" max="8960" width="9.140625" style="92"/>
    <col min="8961" max="8961" width="0" style="92" hidden="1" customWidth="1"/>
    <col min="8962" max="8962" width="19.5703125" style="92" customWidth="1"/>
    <col min="8963" max="8963" width="75.85546875" style="92" customWidth="1"/>
    <col min="8964" max="8964" width="11.28515625" style="92" customWidth="1"/>
    <col min="8965" max="9216" width="9.140625" style="92"/>
    <col min="9217" max="9217" width="0" style="92" hidden="1" customWidth="1"/>
    <col min="9218" max="9218" width="19.5703125" style="92" customWidth="1"/>
    <col min="9219" max="9219" width="75.85546875" style="92" customWidth="1"/>
    <col min="9220" max="9220" width="11.28515625" style="92" customWidth="1"/>
    <col min="9221" max="9472" width="9.140625" style="92"/>
    <col min="9473" max="9473" width="0" style="92" hidden="1" customWidth="1"/>
    <col min="9474" max="9474" width="19.5703125" style="92" customWidth="1"/>
    <col min="9475" max="9475" width="75.85546875" style="92" customWidth="1"/>
    <col min="9476" max="9476" width="11.28515625" style="92" customWidth="1"/>
    <col min="9477" max="9728" width="9.140625" style="92"/>
    <col min="9729" max="9729" width="0" style="92" hidden="1" customWidth="1"/>
    <col min="9730" max="9730" width="19.5703125" style="92" customWidth="1"/>
    <col min="9731" max="9731" width="75.85546875" style="92" customWidth="1"/>
    <col min="9732" max="9732" width="11.28515625" style="92" customWidth="1"/>
    <col min="9733" max="9984" width="9.140625" style="92"/>
    <col min="9985" max="9985" width="0" style="92" hidden="1" customWidth="1"/>
    <col min="9986" max="9986" width="19.5703125" style="92" customWidth="1"/>
    <col min="9987" max="9987" width="75.85546875" style="92" customWidth="1"/>
    <col min="9988" max="9988" width="11.28515625" style="92" customWidth="1"/>
    <col min="9989" max="10240" width="9.140625" style="92"/>
    <col min="10241" max="10241" width="0" style="92" hidden="1" customWidth="1"/>
    <col min="10242" max="10242" width="19.5703125" style="92" customWidth="1"/>
    <col min="10243" max="10243" width="75.85546875" style="92" customWidth="1"/>
    <col min="10244" max="10244" width="11.28515625" style="92" customWidth="1"/>
    <col min="10245" max="10496" width="9.140625" style="92"/>
    <col min="10497" max="10497" width="0" style="92" hidden="1" customWidth="1"/>
    <col min="10498" max="10498" width="19.5703125" style="92" customWidth="1"/>
    <col min="10499" max="10499" width="75.85546875" style="92" customWidth="1"/>
    <col min="10500" max="10500" width="11.28515625" style="92" customWidth="1"/>
    <col min="10501" max="10752" width="9.140625" style="92"/>
    <col min="10753" max="10753" width="0" style="92" hidden="1" customWidth="1"/>
    <col min="10754" max="10754" width="19.5703125" style="92" customWidth="1"/>
    <col min="10755" max="10755" width="75.85546875" style="92" customWidth="1"/>
    <col min="10756" max="10756" width="11.28515625" style="92" customWidth="1"/>
    <col min="10757" max="11008" width="9.140625" style="92"/>
    <col min="11009" max="11009" width="0" style="92" hidden="1" customWidth="1"/>
    <col min="11010" max="11010" width="19.5703125" style="92" customWidth="1"/>
    <col min="11011" max="11011" width="75.85546875" style="92" customWidth="1"/>
    <col min="11012" max="11012" width="11.28515625" style="92" customWidth="1"/>
    <col min="11013" max="11264" width="9.140625" style="92"/>
    <col min="11265" max="11265" width="0" style="92" hidden="1" customWidth="1"/>
    <col min="11266" max="11266" width="19.5703125" style="92" customWidth="1"/>
    <col min="11267" max="11267" width="75.85546875" style="92" customWidth="1"/>
    <col min="11268" max="11268" width="11.28515625" style="92" customWidth="1"/>
    <col min="11269" max="11520" width="9.140625" style="92"/>
    <col min="11521" max="11521" width="0" style="92" hidden="1" customWidth="1"/>
    <col min="11522" max="11522" width="19.5703125" style="92" customWidth="1"/>
    <col min="11523" max="11523" width="75.85546875" style="92" customWidth="1"/>
    <col min="11524" max="11524" width="11.28515625" style="92" customWidth="1"/>
    <col min="11525" max="11776" width="9.140625" style="92"/>
    <col min="11777" max="11777" width="0" style="92" hidden="1" customWidth="1"/>
    <col min="11778" max="11778" width="19.5703125" style="92" customWidth="1"/>
    <col min="11779" max="11779" width="75.85546875" style="92" customWidth="1"/>
    <col min="11780" max="11780" width="11.28515625" style="92" customWidth="1"/>
    <col min="11781" max="12032" width="9.140625" style="92"/>
    <col min="12033" max="12033" width="0" style="92" hidden="1" customWidth="1"/>
    <col min="12034" max="12034" width="19.5703125" style="92" customWidth="1"/>
    <col min="12035" max="12035" width="75.85546875" style="92" customWidth="1"/>
    <col min="12036" max="12036" width="11.28515625" style="92" customWidth="1"/>
    <col min="12037" max="12288" width="9.140625" style="92"/>
    <col min="12289" max="12289" width="0" style="92" hidden="1" customWidth="1"/>
    <col min="12290" max="12290" width="19.5703125" style="92" customWidth="1"/>
    <col min="12291" max="12291" width="75.85546875" style="92" customWidth="1"/>
    <col min="12292" max="12292" width="11.28515625" style="92" customWidth="1"/>
    <col min="12293" max="12544" width="9.140625" style="92"/>
    <col min="12545" max="12545" width="0" style="92" hidden="1" customWidth="1"/>
    <col min="12546" max="12546" width="19.5703125" style="92" customWidth="1"/>
    <col min="12547" max="12547" width="75.85546875" style="92" customWidth="1"/>
    <col min="12548" max="12548" width="11.28515625" style="92" customWidth="1"/>
    <col min="12549" max="12800" width="9.140625" style="92"/>
    <col min="12801" max="12801" width="0" style="92" hidden="1" customWidth="1"/>
    <col min="12802" max="12802" width="19.5703125" style="92" customWidth="1"/>
    <col min="12803" max="12803" width="75.85546875" style="92" customWidth="1"/>
    <col min="12804" max="12804" width="11.28515625" style="92" customWidth="1"/>
    <col min="12805" max="13056" width="9.140625" style="92"/>
    <col min="13057" max="13057" width="0" style="92" hidden="1" customWidth="1"/>
    <col min="13058" max="13058" width="19.5703125" style="92" customWidth="1"/>
    <col min="13059" max="13059" width="75.85546875" style="92" customWidth="1"/>
    <col min="13060" max="13060" width="11.28515625" style="92" customWidth="1"/>
    <col min="13061" max="13312" width="9.140625" style="92"/>
    <col min="13313" max="13313" width="0" style="92" hidden="1" customWidth="1"/>
    <col min="13314" max="13314" width="19.5703125" style="92" customWidth="1"/>
    <col min="13315" max="13315" width="75.85546875" style="92" customWidth="1"/>
    <col min="13316" max="13316" width="11.28515625" style="92" customWidth="1"/>
    <col min="13317" max="13568" width="9.140625" style="92"/>
    <col min="13569" max="13569" width="0" style="92" hidden="1" customWidth="1"/>
    <col min="13570" max="13570" width="19.5703125" style="92" customWidth="1"/>
    <col min="13571" max="13571" width="75.85546875" style="92" customWidth="1"/>
    <col min="13572" max="13572" width="11.28515625" style="92" customWidth="1"/>
    <col min="13573" max="13824" width="9.140625" style="92"/>
    <col min="13825" max="13825" width="0" style="92" hidden="1" customWidth="1"/>
    <col min="13826" max="13826" width="19.5703125" style="92" customWidth="1"/>
    <col min="13827" max="13827" width="75.85546875" style="92" customWidth="1"/>
    <col min="13828" max="13828" width="11.28515625" style="92" customWidth="1"/>
    <col min="13829" max="14080" width="9.140625" style="92"/>
    <col min="14081" max="14081" width="0" style="92" hidden="1" customWidth="1"/>
    <col min="14082" max="14082" width="19.5703125" style="92" customWidth="1"/>
    <col min="14083" max="14083" width="75.85546875" style="92" customWidth="1"/>
    <col min="14084" max="14084" width="11.28515625" style="92" customWidth="1"/>
    <col min="14085" max="14336" width="9.140625" style="92"/>
    <col min="14337" max="14337" width="0" style="92" hidden="1" customWidth="1"/>
    <col min="14338" max="14338" width="19.5703125" style="92" customWidth="1"/>
    <col min="14339" max="14339" width="75.85546875" style="92" customWidth="1"/>
    <col min="14340" max="14340" width="11.28515625" style="92" customWidth="1"/>
    <col min="14341" max="14592" width="9.140625" style="92"/>
    <col min="14593" max="14593" width="0" style="92" hidden="1" customWidth="1"/>
    <col min="14594" max="14594" width="19.5703125" style="92" customWidth="1"/>
    <col min="14595" max="14595" width="75.85546875" style="92" customWidth="1"/>
    <col min="14596" max="14596" width="11.28515625" style="92" customWidth="1"/>
    <col min="14597" max="14848" width="9.140625" style="92"/>
    <col min="14849" max="14849" width="0" style="92" hidden="1" customWidth="1"/>
    <col min="14850" max="14850" width="19.5703125" style="92" customWidth="1"/>
    <col min="14851" max="14851" width="75.85546875" style="92" customWidth="1"/>
    <col min="14852" max="14852" width="11.28515625" style="92" customWidth="1"/>
    <col min="14853" max="15104" width="9.140625" style="92"/>
    <col min="15105" max="15105" width="0" style="92" hidden="1" customWidth="1"/>
    <col min="15106" max="15106" width="19.5703125" style="92" customWidth="1"/>
    <col min="15107" max="15107" width="75.85546875" style="92" customWidth="1"/>
    <col min="15108" max="15108" width="11.28515625" style="92" customWidth="1"/>
    <col min="15109" max="15360" width="9.140625" style="92"/>
    <col min="15361" max="15361" width="0" style="92" hidden="1" customWidth="1"/>
    <col min="15362" max="15362" width="19.5703125" style="92" customWidth="1"/>
    <col min="15363" max="15363" width="75.85546875" style="92" customWidth="1"/>
    <col min="15364" max="15364" width="11.28515625" style="92" customWidth="1"/>
    <col min="15365" max="15616" width="9.140625" style="92"/>
    <col min="15617" max="15617" width="0" style="92" hidden="1" customWidth="1"/>
    <col min="15618" max="15618" width="19.5703125" style="92" customWidth="1"/>
    <col min="15619" max="15619" width="75.85546875" style="92" customWidth="1"/>
    <col min="15620" max="15620" width="11.28515625" style="92" customWidth="1"/>
    <col min="15621" max="15872" width="9.140625" style="92"/>
    <col min="15873" max="15873" width="0" style="92" hidden="1" customWidth="1"/>
    <col min="15874" max="15874" width="19.5703125" style="92" customWidth="1"/>
    <col min="15875" max="15875" width="75.85546875" style="92" customWidth="1"/>
    <col min="15876" max="15876" width="11.28515625" style="92" customWidth="1"/>
    <col min="15877" max="16128" width="9.140625" style="92"/>
    <col min="16129" max="16129" width="0" style="92" hidden="1" customWidth="1"/>
    <col min="16130" max="16130" width="19.5703125" style="92" customWidth="1"/>
    <col min="16131" max="16131" width="75.85546875" style="92" customWidth="1"/>
    <col min="16132" max="16132" width="11.28515625" style="92" customWidth="1"/>
    <col min="16133" max="16384" width="9.140625" style="92"/>
  </cols>
  <sheetData>
    <row r="1" spans="2:4" x14ac:dyDescent="0.25">
      <c r="D1" s="91" t="s">
        <v>82</v>
      </c>
    </row>
    <row r="2" spans="2:4" x14ac:dyDescent="0.25">
      <c r="D2" s="5" t="s">
        <v>0</v>
      </c>
    </row>
    <row r="3" spans="2:4" x14ac:dyDescent="0.25">
      <c r="D3" s="5" t="s">
        <v>1</v>
      </c>
    </row>
    <row r="4" spans="2:4" x14ac:dyDescent="0.25">
      <c r="D4" s="6" t="s">
        <v>83</v>
      </c>
    </row>
    <row r="5" spans="2:4" ht="9.75" customHeight="1" x14ac:dyDescent="0.25"/>
    <row r="6" spans="2:4" ht="20.25" x14ac:dyDescent="0.3">
      <c r="B6" s="94" t="s">
        <v>99</v>
      </c>
      <c r="C6" s="94"/>
      <c r="D6" s="94"/>
    </row>
    <row r="7" spans="2:4" ht="20.25" x14ac:dyDescent="0.3">
      <c r="B7" s="95" t="s">
        <v>100</v>
      </c>
      <c r="C7" s="95"/>
      <c r="D7" s="95"/>
    </row>
    <row r="8" spans="2:4" ht="18.75" customHeight="1" thickBot="1" x14ac:dyDescent="0.3">
      <c r="B8" s="96"/>
      <c r="C8" s="97" t="s">
        <v>101</v>
      </c>
      <c r="D8" s="97"/>
    </row>
    <row r="9" spans="2:4" ht="12.75" customHeight="1" x14ac:dyDescent="0.2">
      <c r="B9" s="98" t="s">
        <v>102</v>
      </c>
      <c r="C9" s="99" t="s">
        <v>103</v>
      </c>
      <c r="D9" s="100" t="s">
        <v>104</v>
      </c>
    </row>
    <row r="10" spans="2:4" ht="26.25" customHeight="1" thickBot="1" x14ac:dyDescent="0.25">
      <c r="B10" s="101"/>
      <c r="C10" s="102"/>
      <c r="D10" s="103"/>
    </row>
    <row r="11" spans="2:4" s="107" customFormat="1" ht="14.25" customHeight="1" x14ac:dyDescent="0.25">
      <c r="B11" s="104" t="s">
        <v>105</v>
      </c>
      <c r="C11" s="105" t="s">
        <v>106</v>
      </c>
      <c r="D11" s="106">
        <f>D12+D32+D29+D17+D36</f>
        <v>81454.2</v>
      </c>
    </row>
    <row r="12" spans="2:4" s="107" customFormat="1" x14ac:dyDescent="0.25">
      <c r="B12" s="108"/>
      <c r="C12" s="109" t="s">
        <v>107</v>
      </c>
      <c r="D12" s="110">
        <f>D13+D22+D26</f>
        <v>66024.2</v>
      </c>
    </row>
    <row r="13" spans="2:4" s="107" customFormat="1" x14ac:dyDescent="0.25">
      <c r="B13" s="111" t="s">
        <v>108</v>
      </c>
      <c r="C13" s="109" t="s">
        <v>109</v>
      </c>
      <c r="D13" s="110">
        <f>SUM(D14)</f>
        <v>60520.3</v>
      </c>
    </row>
    <row r="14" spans="2:4" s="107" customFormat="1" ht="12.75" x14ac:dyDescent="0.2">
      <c r="B14" s="111" t="s">
        <v>110</v>
      </c>
      <c r="C14" s="112" t="s">
        <v>111</v>
      </c>
      <c r="D14" s="113">
        <f>D15</f>
        <v>60520.3</v>
      </c>
    </row>
    <row r="15" spans="2:4" s="107" customFormat="1" ht="27" customHeight="1" x14ac:dyDescent="0.2">
      <c r="B15" s="111" t="s">
        <v>112</v>
      </c>
      <c r="C15" s="114" t="s">
        <v>113</v>
      </c>
      <c r="D15" s="113">
        <f>D16</f>
        <v>60520.3</v>
      </c>
    </row>
    <row r="16" spans="2:4" s="118" customFormat="1" ht="51" x14ac:dyDescent="0.2">
      <c r="B16" s="115" t="s">
        <v>112</v>
      </c>
      <c r="C16" s="116" t="s">
        <v>114</v>
      </c>
      <c r="D16" s="117">
        <v>60520.3</v>
      </c>
    </row>
    <row r="17" spans="2:4" s="118" customFormat="1" ht="25.5" x14ac:dyDescent="0.2">
      <c r="B17" s="115" t="s">
        <v>115</v>
      </c>
      <c r="C17" s="116" t="s">
        <v>116</v>
      </c>
      <c r="D17" s="117">
        <f>D18+D19+D20+D21</f>
        <v>12930</v>
      </c>
    </row>
    <row r="18" spans="2:4" s="118" customFormat="1" ht="25.5" x14ac:dyDescent="0.2">
      <c r="B18" s="119" t="s">
        <v>117</v>
      </c>
      <c r="C18" s="120" t="s">
        <v>118</v>
      </c>
      <c r="D18" s="121">
        <v>4264.1000000000004</v>
      </c>
    </row>
    <row r="19" spans="2:4" s="118" customFormat="1" ht="38.25" x14ac:dyDescent="0.2">
      <c r="B19" s="119" t="s">
        <v>119</v>
      </c>
      <c r="C19" s="122" t="s">
        <v>120</v>
      </c>
      <c r="D19" s="121"/>
    </row>
    <row r="20" spans="2:4" s="118" customFormat="1" ht="38.25" x14ac:dyDescent="0.2">
      <c r="B20" s="119" t="s">
        <v>121</v>
      </c>
      <c r="C20" s="122" t="s">
        <v>122</v>
      </c>
      <c r="D20" s="121">
        <v>8665.9</v>
      </c>
    </row>
    <row r="21" spans="2:4" s="118" customFormat="1" ht="38.25" x14ac:dyDescent="0.2">
      <c r="B21" s="119" t="s">
        <v>123</v>
      </c>
      <c r="C21" s="122" t="s">
        <v>124</v>
      </c>
      <c r="D21" s="123"/>
    </row>
    <row r="22" spans="2:4" s="107" customFormat="1" x14ac:dyDescent="0.25">
      <c r="B22" s="124" t="s">
        <v>125</v>
      </c>
      <c r="C22" s="109" t="s">
        <v>126</v>
      </c>
      <c r="D22" s="125">
        <f>SUM(D23+D24+D25)</f>
        <v>5159.8999999999996</v>
      </c>
    </row>
    <row r="23" spans="2:4" s="107" customFormat="1" ht="12.75" x14ac:dyDescent="0.2">
      <c r="B23" s="111" t="s">
        <v>127</v>
      </c>
      <c r="C23" s="112" t="s">
        <v>128</v>
      </c>
      <c r="D23" s="126">
        <v>4375</v>
      </c>
    </row>
    <row r="24" spans="2:4" s="107" customFormat="1" ht="12.75" x14ac:dyDescent="0.2">
      <c r="B24" s="111" t="s">
        <v>129</v>
      </c>
      <c r="C24" s="112" t="s">
        <v>130</v>
      </c>
      <c r="D24" s="127">
        <v>676</v>
      </c>
    </row>
    <row r="25" spans="2:4" s="107" customFormat="1" ht="12.75" x14ac:dyDescent="0.2">
      <c r="B25" s="111" t="s">
        <v>131</v>
      </c>
      <c r="C25" s="112" t="s">
        <v>132</v>
      </c>
      <c r="D25" s="128">
        <v>108.9</v>
      </c>
    </row>
    <row r="26" spans="2:4" s="107" customFormat="1" x14ac:dyDescent="0.25">
      <c r="B26" s="124" t="s">
        <v>133</v>
      </c>
      <c r="C26" s="129" t="s">
        <v>134</v>
      </c>
      <c r="D26" s="125">
        <f>D27</f>
        <v>344</v>
      </c>
    </row>
    <row r="27" spans="2:4" s="107" customFormat="1" ht="25.5" x14ac:dyDescent="0.2">
      <c r="B27" s="111" t="s">
        <v>135</v>
      </c>
      <c r="C27" s="130" t="s">
        <v>136</v>
      </c>
      <c r="D27" s="127">
        <f>D28</f>
        <v>344</v>
      </c>
    </row>
    <row r="28" spans="2:4" s="118" customFormat="1" ht="24.75" customHeight="1" x14ac:dyDescent="0.2">
      <c r="B28" s="115" t="s">
        <v>137</v>
      </c>
      <c r="C28" s="131" t="s">
        <v>138</v>
      </c>
      <c r="D28" s="132">
        <v>344</v>
      </c>
    </row>
    <row r="29" spans="2:4" s="107" customFormat="1" x14ac:dyDescent="0.25">
      <c r="B29" s="133" t="s">
        <v>139</v>
      </c>
      <c r="C29" s="129" t="s">
        <v>140</v>
      </c>
      <c r="D29" s="134">
        <f>SUM(D30)</f>
        <v>0</v>
      </c>
    </row>
    <row r="30" spans="2:4" s="107" customFormat="1" ht="12.75" x14ac:dyDescent="0.2">
      <c r="B30" s="108" t="s">
        <v>141</v>
      </c>
      <c r="C30" s="135" t="s">
        <v>142</v>
      </c>
      <c r="D30" s="127">
        <v>0</v>
      </c>
    </row>
    <row r="31" spans="2:4" s="107" customFormat="1" ht="12.75" x14ac:dyDescent="0.2">
      <c r="B31" s="108"/>
      <c r="C31" s="135"/>
      <c r="D31" s="127"/>
    </row>
    <row r="32" spans="2:4" s="107" customFormat="1" x14ac:dyDescent="0.25">
      <c r="B32" s="133" t="s">
        <v>143</v>
      </c>
      <c r="C32" s="136" t="s">
        <v>144</v>
      </c>
      <c r="D32" s="137">
        <f>D33+D34+D35</f>
        <v>301</v>
      </c>
    </row>
    <row r="33" spans="2:4" s="107" customFormat="1" ht="25.5" x14ac:dyDescent="0.2">
      <c r="B33" s="138" t="s">
        <v>145</v>
      </c>
      <c r="C33" s="139" t="s">
        <v>146</v>
      </c>
      <c r="D33" s="126">
        <v>125</v>
      </c>
    </row>
    <row r="34" spans="2:4" s="107" customFormat="1" ht="12.75" x14ac:dyDescent="0.2">
      <c r="B34" s="138" t="s">
        <v>147</v>
      </c>
      <c r="C34" s="139" t="s">
        <v>148</v>
      </c>
      <c r="D34" s="126">
        <v>15</v>
      </c>
    </row>
    <row r="35" spans="2:4" s="107" customFormat="1" ht="12.75" x14ac:dyDescent="0.2">
      <c r="B35" s="138" t="s">
        <v>149</v>
      </c>
      <c r="C35" s="139" t="s">
        <v>150</v>
      </c>
      <c r="D35" s="126">
        <v>161</v>
      </c>
    </row>
    <row r="36" spans="2:4" s="107" customFormat="1" ht="12.75" x14ac:dyDescent="0.2">
      <c r="B36" s="138"/>
      <c r="C36" s="140" t="s">
        <v>151</v>
      </c>
      <c r="D36" s="141">
        <f>D37</f>
        <v>2199</v>
      </c>
    </row>
    <row r="37" spans="2:4" s="107" customFormat="1" ht="12.75" x14ac:dyDescent="0.2">
      <c r="B37" s="142" t="s">
        <v>152</v>
      </c>
      <c r="C37" s="139" t="s">
        <v>153</v>
      </c>
      <c r="D37" s="126">
        <v>2199</v>
      </c>
    </row>
    <row r="38" spans="2:4" s="107" customFormat="1" ht="12.75" x14ac:dyDescent="0.2">
      <c r="B38" s="138"/>
      <c r="C38" s="139"/>
      <c r="D38" s="113"/>
    </row>
    <row r="39" spans="2:4" s="144" customFormat="1" x14ac:dyDescent="0.25">
      <c r="B39" s="133" t="s">
        <v>154</v>
      </c>
      <c r="C39" s="136" t="s">
        <v>155</v>
      </c>
      <c r="D39" s="143">
        <f>D40</f>
        <v>656772.60400000005</v>
      </c>
    </row>
    <row r="40" spans="2:4" s="107" customFormat="1" x14ac:dyDescent="0.25">
      <c r="B40" s="108" t="s">
        <v>156</v>
      </c>
      <c r="C40" s="129" t="s">
        <v>157</v>
      </c>
      <c r="D40" s="145">
        <f>D41+D47+D45</f>
        <v>656772.60400000005</v>
      </c>
    </row>
    <row r="41" spans="2:4" s="107" customFormat="1" x14ac:dyDescent="0.25">
      <c r="B41" s="111" t="s">
        <v>158</v>
      </c>
      <c r="C41" s="129" t="s">
        <v>159</v>
      </c>
      <c r="D41" s="145">
        <f>D42+D43+D44</f>
        <v>158920.29999999999</v>
      </c>
    </row>
    <row r="42" spans="2:4" s="118" customFormat="1" ht="47.25" x14ac:dyDescent="0.25">
      <c r="B42" s="146" t="s">
        <v>160</v>
      </c>
      <c r="C42" s="147" t="s">
        <v>161</v>
      </c>
      <c r="D42" s="117">
        <v>156528</v>
      </c>
    </row>
    <row r="43" spans="2:4" s="118" customFormat="1" ht="47.25" x14ac:dyDescent="0.25">
      <c r="B43" s="146" t="s">
        <v>162</v>
      </c>
      <c r="C43" s="147" t="s">
        <v>163</v>
      </c>
      <c r="D43" s="117">
        <v>1909</v>
      </c>
    </row>
    <row r="44" spans="2:4" s="118" customFormat="1" ht="31.5" x14ac:dyDescent="0.25">
      <c r="B44" s="146" t="s">
        <v>162</v>
      </c>
      <c r="C44" s="147" t="s">
        <v>164</v>
      </c>
      <c r="D44" s="117">
        <v>483.3</v>
      </c>
    </row>
    <row r="45" spans="2:4" s="148" customFormat="1" x14ac:dyDescent="0.25">
      <c r="B45" s="108" t="s">
        <v>165</v>
      </c>
      <c r="C45" s="129" t="s">
        <v>166</v>
      </c>
      <c r="D45" s="117">
        <f>D46</f>
        <v>4359</v>
      </c>
    </row>
    <row r="46" spans="2:4" s="148" customFormat="1" x14ac:dyDescent="0.25">
      <c r="B46" s="149" t="s">
        <v>167</v>
      </c>
      <c r="C46" s="150" t="s">
        <v>168</v>
      </c>
      <c r="D46" s="117">
        <v>4359</v>
      </c>
    </row>
    <row r="47" spans="2:4" s="107" customFormat="1" x14ac:dyDescent="0.25">
      <c r="B47" s="146" t="s">
        <v>169</v>
      </c>
      <c r="C47" s="129" t="s">
        <v>170</v>
      </c>
      <c r="D47" s="151">
        <f>SUM(D48:D51)+D59+D60+D61+D62</f>
        <v>493493.304</v>
      </c>
    </row>
    <row r="48" spans="2:4" s="118" customFormat="1" ht="31.5" x14ac:dyDescent="0.25">
      <c r="B48" s="146" t="s">
        <v>171</v>
      </c>
      <c r="C48" s="147" t="s">
        <v>172</v>
      </c>
      <c r="D48" s="152">
        <v>910.4</v>
      </c>
    </row>
    <row r="49" spans="2:6" s="118" customFormat="1" ht="47.25" customHeight="1" x14ac:dyDescent="0.25">
      <c r="B49" s="146" t="s">
        <v>173</v>
      </c>
      <c r="C49" s="147" t="s">
        <v>174</v>
      </c>
      <c r="D49" s="152">
        <v>1611</v>
      </c>
    </row>
    <row r="50" spans="2:6" s="155" customFormat="1" ht="47.25" x14ac:dyDescent="0.25">
      <c r="B50" s="146" t="s">
        <v>175</v>
      </c>
      <c r="C50" s="153" t="s">
        <v>176</v>
      </c>
      <c r="D50" s="154">
        <v>1</v>
      </c>
    </row>
    <row r="51" spans="2:6" s="118" customFormat="1" ht="30" customHeight="1" x14ac:dyDescent="0.25">
      <c r="B51" s="146" t="s">
        <v>177</v>
      </c>
      <c r="C51" s="147" t="s">
        <v>178</v>
      </c>
      <c r="D51" s="156">
        <f>SUM(D52:D58)</f>
        <v>480098</v>
      </c>
    </row>
    <row r="52" spans="2:6" s="118" customFormat="1" ht="31.5" x14ac:dyDescent="0.25">
      <c r="B52" s="146" t="s">
        <v>177</v>
      </c>
      <c r="C52" s="147" t="s">
        <v>179</v>
      </c>
      <c r="D52" s="156">
        <v>323728</v>
      </c>
      <c r="F52" s="157"/>
    </row>
    <row r="53" spans="2:6" s="118" customFormat="1" ht="31.5" x14ac:dyDescent="0.25">
      <c r="B53" s="146" t="s">
        <v>177</v>
      </c>
      <c r="C53" s="147" t="s">
        <v>180</v>
      </c>
      <c r="D53" s="156">
        <v>103528</v>
      </c>
    </row>
    <row r="54" spans="2:6" s="155" customFormat="1" ht="45.75" customHeight="1" x14ac:dyDescent="0.25">
      <c r="B54" s="146" t="s">
        <v>177</v>
      </c>
      <c r="C54" s="147" t="s">
        <v>181</v>
      </c>
      <c r="D54" s="152">
        <v>119</v>
      </c>
    </row>
    <row r="55" spans="2:6" s="118" customFormat="1" ht="31.5" x14ac:dyDescent="0.25">
      <c r="B55" s="146" t="s">
        <v>177</v>
      </c>
      <c r="C55" s="147" t="s">
        <v>182</v>
      </c>
      <c r="D55" s="152">
        <v>714</v>
      </c>
    </row>
    <row r="56" spans="2:6" s="155" customFormat="1" ht="31.5" x14ac:dyDescent="0.25">
      <c r="B56" s="146" t="s">
        <v>177</v>
      </c>
      <c r="C56" s="147" t="s">
        <v>183</v>
      </c>
      <c r="D56" s="156">
        <v>357</v>
      </c>
    </row>
    <row r="57" spans="2:6" s="155" customFormat="1" ht="47.25" x14ac:dyDescent="0.25">
      <c r="B57" s="146" t="s">
        <v>177</v>
      </c>
      <c r="C57" s="147" t="s">
        <v>184</v>
      </c>
      <c r="D57" s="156">
        <v>357</v>
      </c>
    </row>
    <row r="58" spans="2:6" s="155" customFormat="1" ht="47.25" x14ac:dyDescent="0.25">
      <c r="B58" s="146" t="s">
        <v>177</v>
      </c>
      <c r="C58" s="147" t="s">
        <v>185</v>
      </c>
      <c r="D58" s="156">
        <v>51295</v>
      </c>
    </row>
    <row r="59" spans="2:6" s="155" customFormat="1" ht="31.5" x14ac:dyDescent="0.25">
      <c r="B59" s="146" t="s">
        <v>186</v>
      </c>
      <c r="C59" s="147" t="s">
        <v>72</v>
      </c>
      <c r="D59" s="156">
        <v>5073</v>
      </c>
    </row>
    <row r="60" spans="2:6" s="155" customFormat="1" x14ac:dyDescent="0.25">
      <c r="B60" s="146" t="s">
        <v>187</v>
      </c>
      <c r="C60" s="147" t="s">
        <v>188</v>
      </c>
      <c r="D60" s="156">
        <v>1331.4</v>
      </c>
    </row>
    <row r="61" spans="2:6" s="155" customFormat="1" x14ac:dyDescent="0.25">
      <c r="B61" s="146" t="s">
        <v>189</v>
      </c>
      <c r="C61" s="147" t="s">
        <v>190</v>
      </c>
      <c r="D61" s="158">
        <v>4327.7520000000004</v>
      </c>
    </row>
    <row r="62" spans="2:6" s="155" customFormat="1" ht="16.5" thickBot="1" x14ac:dyDescent="0.3">
      <c r="B62" s="146" t="s">
        <v>191</v>
      </c>
      <c r="C62" s="147" t="s">
        <v>192</v>
      </c>
      <c r="D62" s="158">
        <v>140.75200000000001</v>
      </c>
    </row>
    <row r="63" spans="2:6" s="162" customFormat="1" ht="20.25" customHeight="1" thickBot="1" x14ac:dyDescent="0.3">
      <c r="B63" s="159"/>
      <c r="C63" s="160" t="s">
        <v>193</v>
      </c>
      <c r="D63" s="161">
        <f>D11+D39</f>
        <v>738226.804</v>
      </c>
    </row>
    <row r="64" spans="2:6" x14ac:dyDescent="0.25">
      <c r="C64" s="163"/>
    </row>
    <row r="65" spans="2:3" x14ac:dyDescent="0.25">
      <c r="C65" s="163"/>
    </row>
    <row r="66" spans="2:3" x14ac:dyDescent="0.25">
      <c r="C66" s="163"/>
    </row>
    <row r="67" spans="2:3" x14ac:dyDescent="0.25">
      <c r="C67" s="163"/>
    </row>
    <row r="68" spans="2:3" x14ac:dyDescent="0.25">
      <c r="C68" s="163"/>
    </row>
    <row r="69" spans="2:3" s="166" customFormat="1" x14ac:dyDescent="0.25">
      <c r="B69" s="164"/>
      <c r="C69" s="165"/>
    </row>
    <row r="70" spans="2:3" s="166" customFormat="1" x14ac:dyDescent="0.25">
      <c r="B70" s="167"/>
      <c r="C70" s="165"/>
    </row>
    <row r="71" spans="2:3" s="166" customFormat="1" x14ac:dyDescent="0.25">
      <c r="B71" s="164"/>
      <c r="C71" s="165"/>
    </row>
    <row r="72" spans="2:3" s="166" customFormat="1" x14ac:dyDescent="0.25">
      <c r="B72" s="168"/>
      <c r="C72" s="169"/>
    </row>
    <row r="73" spans="2:3" s="166" customFormat="1" x14ac:dyDescent="0.25">
      <c r="B73" s="168"/>
      <c r="C73" s="169"/>
    </row>
    <row r="74" spans="2:3" s="166" customFormat="1" x14ac:dyDescent="0.25">
      <c r="B74" s="168"/>
      <c r="C74" s="169"/>
    </row>
    <row r="75" spans="2:3" s="166" customFormat="1" x14ac:dyDescent="0.25">
      <c r="B75" s="170"/>
      <c r="C75" s="171"/>
    </row>
    <row r="76" spans="2:3" s="166" customFormat="1" x14ac:dyDescent="0.25">
      <c r="B76" s="172"/>
      <c r="C76" s="173"/>
    </row>
    <row r="77" spans="2:3" s="166" customFormat="1" x14ac:dyDescent="0.25">
      <c r="B77" s="164"/>
      <c r="C77" s="174"/>
    </row>
    <row r="78" spans="2:3" s="166" customFormat="1" x14ac:dyDescent="0.25">
      <c r="B78" s="164"/>
      <c r="C78" s="173"/>
    </row>
    <row r="79" spans="2:3" s="166" customFormat="1" x14ac:dyDescent="0.25">
      <c r="B79" s="164"/>
      <c r="C79" s="173"/>
    </row>
    <row r="80" spans="2:3" s="166" customFormat="1" x14ac:dyDescent="0.25">
      <c r="B80" s="164"/>
      <c r="C80" s="175"/>
    </row>
    <row r="81" spans="2:3" s="166" customFormat="1" x14ac:dyDescent="0.25">
      <c r="B81" s="164"/>
      <c r="C81" s="173"/>
    </row>
    <row r="82" spans="2:3" s="166" customFormat="1" x14ac:dyDescent="0.25">
      <c r="B82" s="164"/>
      <c r="C82" s="176"/>
    </row>
    <row r="83" spans="2:3" s="166" customFormat="1" x14ac:dyDescent="0.25">
      <c r="B83" s="168"/>
      <c r="C83" s="177"/>
    </row>
    <row r="84" spans="2:3" s="166" customFormat="1" x14ac:dyDescent="0.25">
      <c r="B84" s="164"/>
      <c r="C84" s="178"/>
    </row>
    <row r="85" spans="2:3" s="166" customFormat="1" x14ac:dyDescent="0.25">
      <c r="B85" s="170"/>
      <c r="C85" s="178"/>
    </row>
    <row r="86" spans="2:3" s="166" customFormat="1" x14ac:dyDescent="0.2">
      <c r="B86" s="179"/>
      <c r="C86" s="179"/>
    </row>
    <row r="87" spans="2:3" s="166" customFormat="1" x14ac:dyDescent="0.2">
      <c r="B87" s="179"/>
      <c r="C87" s="179"/>
    </row>
    <row r="88" spans="2:3" s="166" customFormat="1" x14ac:dyDescent="0.25">
      <c r="B88" s="164"/>
      <c r="C88" s="178"/>
    </row>
    <row r="89" spans="2:3" s="166" customFormat="1" x14ac:dyDescent="0.25">
      <c r="B89" s="170"/>
      <c r="C89" s="178"/>
    </row>
    <row r="90" spans="2:3" s="166" customFormat="1" x14ac:dyDescent="0.25">
      <c r="B90" s="170"/>
      <c r="C90" s="178"/>
    </row>
    <row r="91" spans="2:3" s="166" customFormat="1" x14ac:dyDescent="0.25">
      <c r="B91" s="168"/>
      <c r="C91" s="177"/>
    </row>
    <row r="92" spans="2:3" s="166" customFormat="1" x14ac:dyDescent="0.25">
      <c r="B92" s="170"/>
      <c r="C92" s="178"/>
    </row>
    <row r="93" spans="2:3" s="166" customFormat="1" x14ac:dyDescent="0.25">
      <c r="B93" s="164"/>
      <c r="C93" s="175"/>
    </row>
    <row r="94" spans="2:3" s="166" customFormat="1" x14ac:dyDescent="0.25">
      <c r="B94" s="164"/>
      <c r="C94" s="175"/>
    </row>
    <row r="95" spans="2:3" s="166" customFormat="1" x14ac:dyDescent="0.2">
      <c r="B95" s="180"/>
      <c r="C95" s="181"/>
    </row>
    <row r="96" spans="2:3" s="166" customFormat="1" x14ac:dyDescent="0.25">
      <c r="B96" s="182"/>
      <c r="C96" s="183"/>
    </row>
    <row r="97" spans="2:3" s="166" customFormat="1" x14ac:dyDescent="0.25">
      <c r="B97" s="182"/>
      <c r="C97" s="183"/>
    </row>
    <row r="98" spans="2:3" s="166" customFormat="1" x14ac:dyDescent="0.25">
      <c r="B98" s="170"/>
      <c r="C98" s="170"/>
    </row>
    <row r="99" spans="2:3" s="166" customFormat="1" x14ac:dyDescent="0.2">
      <c r="B99" s="184"/>
      <c r="C99" s="173"/>
    </row>
    <row r="100" spans="2:3" s="166" customFormat="1" x14ac:dyDescent="0.2">
      <c r="B100" s="184"/>
      <c r="C100" s="173"/>
    </row>
    <row r="101" spans="2:3" s="166" customFormat="1" x14ac:dyDescent="0.2">
      <c r="B101" s="184"/>
      <c r="C101" s="173"/>
    </row>
    <row r="102" spans="2:3" s="166" customFormat="1" x14ac:dyDescent="0.2">
      <c r="B102" s="184"/>
      <c r="C102" s="173"/>
    </row>
    <row r="103" spans="2:3" s="166" customFormat="1" x14ac:dyDescent="0.2">
      <c r="B103" s="184"/>
      <c r="C103" s="173"/>
    </row>
    <row r="104" spans="2:3" s="166" customFormat="1" x14ac:dyDescent="0.2">
      <c r="B104" s="184"/>
      <c r="C104" s="173"/>
    </row>
    <row r="105" spans="2:3" s="166" customFormat="1" x14ac:dyDescent="0.25">
      <c r="B105" s="168"/>
      <c r="C105" s="168"/>
    </row>
    <row r="106" spans="2:3" s="166" customFormat="1" x14ac:dyDescent="0.25">
      <c r="B106" s="170"/>
      <c r="C106" s="185"/>
    </row>
    <row r="107" spans="2:3" s="166" customFormat="1" x14ac:dyDescent="0.25">
      <c r="B107" s="164"/>
      <c r="C107" s="186"/>
    </row>
    <row r="108" spans="2:3" s="166" customFormat="1" x14ac:dyDescent="0.25">
      <c r="B108" s="170"/>
      <c r="C108" s="187"/>
    </row>
    <row r="109" spans="2:3" s="166" customFormat="1" x14ac:dyDescent="0.25">
      <c r="B109" s="170"/>
      <c r="C109" s="188"/>
    </row>
    <row r="110" spans="2:3" s="166" customFormat="1" x14ac:dyDescent="0.25">
      <c r="B110" s="164"/>
      <c r="C110" s="175"/>
    </row>
    <row r="111" spans="2:3" s="166" customFormat="1" x14ac:dyDescent="0.25">
      <c r="B111" s="164"/>
      <c r="C111" s="189"/>
    </row>
    <row r="112" spans="2:3" s="166" customFormat="1" x14ac:dyDescent="0.25">
      <c r="B112" s="164"/>
      <c r="C112" s="189"/>
    </row>
    <row r="113" spans="2:3" s="166" customFormat="1" x14ac:dyDescent="0.25">
      <c r="B113" s="164"/>
      <c r="C113" s="189"/>
    </row>
    <row r="114" spans="2:3" s="166" customFormat="1" x14ac:dyDescent="0.25">
      <c r="B114" s="164"/>
      <c r="C114" s="164"/>
    </row>
    <row r="115" spans="2:3" s="166" customFormat="1" x14ac:dyDescent="0.25">
      <c r="B115" s="168"/>
      <c r="C115" s="190"/>
    </row>
    <row r="116" spans="2:3" s="166" customFormat="1" x14ac:dyDescent="0.25">
      <c r="B116" s="170"/>
      <c r="C116" s="188"/>
    </row>
    <row r="117" spans="2:3" s="166" customFormat="1" x14ac:dyDescent="0.2">
      <c r="B117" s="191"/>
      <c r="C117" s="173"/>
    </row>
    <row r="118" spans="2:3" s="166" customFormat="1" x14ac:dyDescent="0.2">
      <c r="B118" s="191"/>
      <c r="C118" s="179"/>
    </row>
    <row r="119" spans="2:3" s="166" customFormat="1" x14ac:dyDescent="0.2">
      <c r="B119" s="191"/>
      <c r="C119" s="179"/>
    </row>
    <row r="120" spans="2:3" s="166" customFormat="1" x14ac:dyDescent="0.25">
      <c r="B120" s="164"/>
      <c r="C120" s="189"/>
    </row>
    <row r="121" spans="2:3" s="166" customFormat="1" x14ac:dyDescent="0.25">
      <c r="B121" s="189"/>
      <c r="C121" s="189"/>
    </row>
    <row r="122" spans="2:3" s="166" customFormat="1" x14ac:dyDescent="0.25">
      <c r="B122" s="188"/>
      <c r="C122" s="170"/>
    </row>
    <row r="123" spans="2:3" s="166" customFormat="1" x14ac:dyDescent="0.25">
      <c r="B123" s="164"/>
      <c r="C123" s="164"/>
    </row>
    <row r="124" spans="2:3" s="166" customFormat="1" x14ac:dyDescent="0.25">
      <c r="B124" s="164"/>
      <c r="C124" s="164"/>
    </row>
    <row r="125" spans="2:3" s="166" customFormat="1" x14ac:dyDescent="0.25">
      <c r="B125" s="164"/>
      <c r="C125" s="192"/>
    </row>
    <row r="126" spans="2:3" s="166" customFormat="1" x14ac:dyDescent="0.25">
      <c r="B126" s="168"/>
      <c r="C126" s="192"/>
    </row>
    <row r="127" spans="2:3" s="166" customFormat="1" x14ac:dyDescent="0.25">
      <c r="B127" s="168"/>
      <c r="C127" s="190"/>
    </row>
    <row r="128" spans="2:3" s="166" customFormat="1" x14ac:dyDescent="0.25">
      <c r="B128" s="170"/>
      <c r="C128" s="188"/>
    </row>
    <row r="129" spans="2:3" s="166" customFormat="1" x14ac:dyDescent="0.25">
      <c r="B129" s="170"/>
      <c r="C129" s="170"/>
    </row>
    <row r="130" spans="2:3" s="166" customFormat="1" x14ac:dyDescent="0.25">
      <c r="B130" s="164"/>
      <c r="C130" s="189"/>
    </row>
    <row r="131" spans="2:3" s="166" customFormat="1" x14ac:dyDescent="0.25">
      <c r="B131" s="170"/>
      <c r="C131" s="188"/>
    </row>
    <row r="132" spans="2:3" s="166" customFormat="1" x14ac:dyDescent="0.25">
      <c r="B132" s="164"/>
      <c r="C132" s="189"/>
    </row>
    <row r="133" spans="2:3" s="166" customFormat="1" x14ac:dyDescent="0.25">
      <c r="B133" s="170"/>
      <c r="C133" s="188"/>
    </row>
    <row r="134" spans="2:3" s="166" customFormat="1" x14ac:dyDescent="0.25">
      <c r="B134" s="164"/>
      <c r="C134" s="189"/>
    </row>
    <row r="135" spans="2:3" s="166" customFormat="1" x14ac:dyDescent="0.25">
      <c r="B135" s="164"/>
      <c r="C135" s="175"/>
    </row>
    <row r="136" spans="2:3" s="166" customFormat="1" x14ac:dyDescent="0.25">
      <c r="B136" s="164"/>
      <c r="C136" s="175"/>
    </row>
    <row r="137" spans="2:3" s="166" customFormat="1" x14ac:dyDescent="0.25">
      <c r="B137" s="189"/>
      <c r="C137" s="175"/>
    </row>
    <row r="138" spans="2:3" s="166" customFormat="1" x14ac:dyDescent="0.25">
      <c r="B138" s="189"/>
      <c r="C138" s="175"/>
    </row>
    <row r="139" spans="2:3" s="166" customFormat="1" x14ac:dyDescent="0.25">
      <c r="B139" s="189"/>
      <c r="C139" s="175"/>
    </row>
    <row r="140" spans="2:3" s="166" customFormat="1" x14ac:dyDescent="0.25">
      <c r="B140" s="164"/>
      <c r="C140" s="189"/>
    </row>
    <row r="141" spans="2:3" s="166" customFormat="1" x14ac:dyDescent="0.25">
      <c r="B141" s="164"/>
      <c r="C141" s="189"/>
    </row>
    <row r="142" spans="2:3" s="166" customFormat="1" x14ac:dyDescent="0.25">
      <c r="B142" s="164"/>
      <c r="C142" s="189"/>
    </row>
    <row r="143" spans="2:3" s="166" customFormat="1" x14ac:dyDescent="0.25">
      <c r="B143" s="164"/>
      <c r="C143" s="189"/>
    </row>
    <row r="144" spans="2:3" s="166" customFormat="1" x14ac:dyDescent="0.25">
      <c r="B144" s="164"/>
      <c r="C144" s="189"/>
    </row>
    <row r="145" spans="2:3" s="166" customFormat="1" x14ac:dyDescent="0.25">
      <c r="B145" s="164"/>
      <c r="C145" s="189"/>
    </row>
    <row r="146" spans="2:3" s="166" customFormat="1" x14ac:dyDescent="0.25">
      <c r="B146" s="164"/>
      <c r="C146" s="193"/>
    </row>
    <row r="147" spans="2:3" s="166" customFormat="1" x14ac:dyDescent="0.25">
      <c r="B147" s="164"/>
      <c r="C147" s="193"/>
    </row>
    <row r="148" spans="2:3" s="166" customFormat="1" x14ac:dyDescent="0.25">
      <c r="B148" s="168"/>
      <c r="C148" s="190"/>
    </row>
    <row r="149" spans="2:3" s="166" customFormat="1" x14ac:dyDescent="0.25">
      <c r="B149" s="170"/>
      <c r="C149" s="188"/>
    </row>
    <row r="150" spans="2:3" s="166" customFormat="1" x14ac:dyDescent="0.25">
      <c r="B150" s="168"/>
      <c r="C150" s="190"/>
    </row>
    <row r="151" spans="2:3" s="166" customFormat="1" x14ac:dyDescent="0.25">
      <c r="B151" s="170"/>
      <c r="C151" s="188"/>
    </row>
    <row r="152" spans="2:3" s="166" customFormat="1" x14ac:dyDescent="0.25">
      <c r="B152" s="168"/>
      <c r="C152" s="190"/>
    </row>
    <row r="153" spans="2:3" s="166" customFormat="1" x14ac:dyDescent="0.25">
      <c r="B153" s="170"/>
      <c r="C153" s="188"/>
    </row>
    <row r="154" spans="2:3" s="166" customFormat="1" x14ac:dyDescent="0.25">
      <c r="B154" s="164"/>
      <c r="C154" s="189"/>
    </row>
    <row r="155" spans="2:3" s="166" customFormat="1" x14ac:dyDescent="0.25">
      <c r="B155" s="164"/>
      <c r="C155" s="189"/>
    </row>
    <row r="156" spans="2:3" s="166" customFormat="1" x14ac:dyDescent="0.25">
      <c r="B156" s="170"/>
      <c r="C156" s="188"/>
    </row>
    <row r="157" spans="2:3" s="166" customFormat="1" x14ac:dyDescent="0.25">
      <c r="B157" s="164"/>
      <c r="C157" s="189"/>
    </row>
    <row r="158" spans="2:3" s="166" customFormat="1" x14ac:dyDescent="0.25">
      <c r="B158" s="164"/>
      <c r="C158" s="189"/>
    </row>
    <row r="159" spans="2:3" s="166" customFormat="1" x14ac:dyDescent="0.25">
      <c r="B159" s="164"/>
      <c r="C159" s="189"/>
    </row>
    <row r="160" spans="2:3" s="166" customFormat="1" x14ac:dyDescent="0.25">
      <c r="B160" s="168"/>
      <c r="C160" s="190"/>
    </row>
    <row r="161" spans="2:3" s="166" customFormat="1" x14ac:dyDescent="0.25">
      <c r="B161" s="170"/>
      <c r="C161" s="188"/>
    </row>
    <row r="162" spans="2:3" s="166" customFormat="1" x14ac:dyDescent="0.25">
      <c r="B162" s="164"/>
      <c r="C162" s="189"/>
    </row>
    <row r="163" spans="2:3" s="166" customFormat="1" x14ac:dyDescent="0.25">
      <c r="B163" s="168"/>
      <c r="C163" s="190"/>
    </row>
    <row r="164" spans="2:3" s="166" customFormat="1" x14ac:dyDescent="0.25">
      <c r="B164" s="164"/>
      <c r="C164" s="189"/>
    </row>
    <row r="165" spans="2:3" s="166" customFormat="1" x14ac:dyDescent="0.25">
      <c r="B165" s="164"/>
      <c r="C165" s="189"/>
    </row>
    <row r="166" spans="2:3" s="166" customFormat="1" x14ac:dyDescent="0.25">
      <c r="B166" s="164"/>
      <c r="C166" s="189"/>
    </row>
    <row r="167" spans="2:3" s="166" customFormat="1" x14ac:dyDescent="0.25">
      <c r="B167" s="164"/>
      <c r="C167" s="189"/>
    </row>
    <row r="168" spans="2:3" s="166" customFormat="1" x14ac:dyDescent="0.25">
      <c r="B168" s="164"/>
      <c r="C168" s="189"/>
    </row>
    <row r="169" spans="2:3" s="166" customFormat="1" x14ac:dyDescent="0.25">
      <c r="B169" s="164"/>
      <c r="C169" s="173"/>
    </row>
    <row r="170" spans="2:3" s="166" customFormat="1" x14ac:dyDescent="0.25">
      <c r="B170" s="194"/>
      <c r="C170" s="173"/>
    </row>
    <row r="171" spans="2:3" s="166" customFormat="1" x14ac:dyDescent="0.25">
      <c r="B171" s="194"/>
      <c r="C171" s="173"/>
    </row>
    <row r="172" spans="2:3" s="166" customFormat="1" x14ac:dyDescent="0.25">
      <c r="B172" s="164"/>
      <c r="C172" s="189"/>
    </row>
    <row r="173" spans="2:3" s="166" customFormat="1" x14ac:dyDescent="0.25">
      <c r="B173" s="164"/>
      <c r="C173" s="189"/>
    </row>
    <row r="174" spans="2:3" s="166" customFormat="1" x14ac:dyDescent="0.25">
      <c r="B174" s="164"/>
      <c r="C174" s="189"/>
    </row>
    <row r="175" spans="2:3" s="166" customFormat="1" x14ac:dyDescent="0.25">
      <c r="B175" s="164"/>
      <c r="C175" s="189"/>
    </row>
    <row r="176" spans="2:3" s="166" customFormat="1" x14ac:dyDescent="0.25">
      <c r="B176" s="164"/>
      <c r="C176" s="189"/>
    </row>
    <row r="177" spans="2:3" s="166" customFormat="1" x14ac:dyDescent="0.25">
      <c r="B177" s="164"/>
      <c r="C177" s="189"/>
    </row>
    <row r="178" spans="2:3" s="166" customFormat="1" x14ac:dyDescent="0.25">
      <c r="B178" s="164"/>
      <c r="C178" s="189"/>
    </row>
    <row r="179" spans="2:3" s="166" customFormat="1" x14ac:dyDescent="0.25">
      <c r="B179" s="164"/>
      <c r="C179" s="189"/>
    </row>
    <row r="180" spans="2:3" s="166" customFormat="1" x14ac:dyDescent="0.25">
      <c r="B180" s="164"/>
      <c r="C180" s="189"/>
    </row>
    <row r="181" spans="2:3" s="166" customFormat="1" x14ac:dyDescent="0.25">
      <c r="B181" s="164"/>
      <c r="C181" s="189"/>
    </row>
    <row r="182" spans="2:3" s="166" customFormat="1" x14ac:dyDescent="0.25">
      <c r="B182" s="164"/>
      <c r="C182" s="189"/>
    </row>
    <row r="183" spans="2:3" s="166" customFormat="1" x14ac:dyDescent="0.25">
      <c r="B183" s="164"/>
      <c r="C183" s="189"/>
    </row>
    <row r="184" spans="2:3" s="166" customFormat="1" x14ac:dyDescent="0.25">
      <c r="B184" s="164"/>
      <c r="C184" s="189"/>
    </row>
    <row r="185" spans="2:3" s="166" customFormat="1" x14ac:dyDescent="0.25">
      <c r="B185" s="164"/>
      <c r="C185" s="189"/>
    </row>
    <row r="186" spans="2:3" s="166" customFormat="1" x14ac:dyDescent="0.25">
      <c r="B186" s="164"/>
      <c r="C186" s="189"/>
    </row>
    <row r="187" spans="2:3" s="166" customFormat="1" x14ac:dyDescent="0.25">
      <c r="B187" s="164"/>
      <c r="C187" s="189"/>
    </row>
    <row r="188" spans="2:3" s="166" customFormat="1" x14ac:dyDescent="0.25">
      <c r="B188" s="164"/>
      <c r="C188" s="189"/>
    </row>
    <row r="189" spans="2:3" s="166" customFormat="1" x14ac:dyDescent="0.25">
      <c r="B189" s="164"/>
      <c r="C189" s="189"/>
    </row>
    <row r="190" spans="2:3" s="166" customFormat="1" x14ac:dyDescent="0.25">
      <c r="B190" s="164"/>
      <c r="C190" s="189"/>
    </row>
    <row r="191" spans="2:3" s="166" customFormat="1" x14ac:dyDescent="0.25">
      <c r="B191" s="164"/>
      <c r="C191" s="189"/>
    </row>
    <row r="192" spans="2:3" s="166" customFormat="1" x14ac:dyDescent="0.25">
      <c r="B192" s="164"/>
      <c r="C192" s="189"/>
    </row>
    <row r="193" spans="2:3" s="166" customFormat="1" x14ac:dyDescent="0.25">
      <c r="B193" s="164"/>
      <c r="C193" s="189"/>
    </row>
    <row r="194" spans="2:3" s="166" customFormat="1" x14ac:dyDescent="0.25">
      <c r="B194" s="164"/>
      <c r="C194" s="164"/>
    </row>
    <row r="195" spans="2:3" s="166" customFormat="1" x14ac:dyDescent="0.25">
      <c r="B195" s="164"/>
      <c r="C195" s="189"/>
    </row>
    <row r="196" spans="2:3" s="166" customFormat="1" x14ac:dyDescent="0.25">
      <c r="B196" s="164"/>
      <c r="C196" s="189"/>
    </row>
    <row r="197" spans="2:3" s="166" customFormat="1" x14ac:dyDescent="0.25">
      <c r="B197" s="168"/>
      <c r="C197" s="168"/>
    </row>
    <row r="198" spans="2:3" s="166" customFormat="1" x14ac:dyDescent="0.25">
      <c r="B198" s="170"/>
      <c r="C198" s="170"/>
    </row>
    <row r="199" spans="2:3" s="166" customFormat="1" x14ac:dyDescent="0.25">
      <c r="B199" s="164"/>
      <c r="C199" s="189"/>
    </row>
    <row r="200" spans="2:3" s="166" customFormat="1" x14ac:dyDescent="0.25">
      <c r="B200" s="170"/>
      <c r="C200" s="164"/>
    </row>
    <row r="201" spans="2:3" s="166" customFormat="1" x14ac:dyDescent="0.25">
      <c r="B201" s="164"/>
      <c r="C201" s="170"/>
    </row>
    <row r="202" spans="2:3" s="166" customFormat="1" x14ac:dyDescent="0.25">
      <c r="B202" s="164"/>
      <c r="C202" s="170"/>
    </row>
    <row r="203" spans="2:3" s="166" customFormat="1" x14ac:dyDescent="0.25">
      <c r="B203" s="168"/>
      <c r="C203" s="168"/>
    </row>
    <row r="204" spans="2:3" s="166" customFormat="1" x14ac:dyDescent="0.25">
      <c r="B204" s="164"/>
      <c r="C204" s="164"/>
    </row>
    <row r="205" spans="2:3" s="166" customFormat="1" x14ac:dyDescent="0.25">
      <c r="B205" s="164"/>
      <c r="C205" s="192"/>
    </row>
    <row r="206" spans="2:3" s="166" customFormat="1" x14ac:dyDescent="0.25">
      <c r="B206" s="168"/>
      <c r="C206" s="195"/>
    </row>
    <row r="207" spans="2:3" s="166" customFormat="1" x14ac:dyDescent="0.25">
      <c r="B207" s="168"/>
      <c r="C207" s="195"/>
    </row>
    <row r="208" spans="2:3" s="166" customFormat="1" x14ac:dyDescent="0.25">
      <c r="B208" s="192"/>
      <c r="C208" s="168"/>
    </row>
    <row r="209" spans="2:3" s="166" customFormat="1" x14ac:dyDescent="0.25">
      <c r="B209" s="164"/>
      <c r="C209" s="189"/>
    </row>
    <row r="210" spans="2:3" s="166" customFormat="1" x14ac:dyDescent="0.25">
      <c r="B210" s="164"/>
      <c r="C210" s="189"/>
    </row>
    <row r="211" spans="2:3" s="166" customFormat="1" x14ac:dyDescent="0.25">
      <c r="B211" s="164"/>
      <c r="C211" s="175"/>
    </row>
    <row r="212" spans="2:3" s="166" customFormat="1" x14ac:dyDescent="0.25">
      <c r="B212" s="168"/>
      <c r="C212" s="168"/>
    </row>
    <row r="213" spans="2:3" s="166" customFormat="1" x14ac:dyDescent="0.25">
      <c r="B213" s="170"/>
      <c r="C213" s="188"/>
    </row>
    <row r="214" spans="2:3" s="166" customFormat="1" x14ac:dyDescent="0.25">
      <c r="B214" s="170"/>
      <c r="C214" s="188"/>
    </row>
    <row r="215" spans="2:3" s="166" customFormat="1" x14ac:dyDescent="0.25">
      <c r="B215" s="164"/>
      <c r="C215" s="189"/>
    </row>
    <row r="216" spans="2:3" s="166" customFormat="1" x14ac:dyDescent="0.25">
      <c r="B216" s="164"/>
      <c r="C216" s="189"/>
    </row>
    <row r="217" spans="2:3" s="166" customFormat="1" x14ac:dyDescent="0.25">
      <c r="B217" s="170"/>
      <c r="C217" s="188"/>
    </row>
    <row r="218" spans="2:3" s="166" customFormat="1" x14ac:dyDescent="0.25">
      <c r="B218" s="170"/>
      <c r="C218" s="188"/>
    </row>
    <row r="219" spans="2:3" s="166" customFormat="1" x14ac:dyDescent="0.25">
      <c r="B219" s="170"/>
      <c r="C219" s="188"/>
    </row>
    <row r="220" spans="2:3" s="166" customFormat="1" x14ac:dyDescent="0.25">
      <c r="B220" s="170"/>
      <c r="C220" s="188"/>
    </row>
    <row r="221" spans="2:3" s="166" customFormat="1" x14ac:dyDescent="0.25">
      <c r="B221" s="170"/>
      <c r="C221" s="188"/>
    </row>
    <row r="222" spans="2:3" s="166" customFormat="1" x14ac:dyDescent="0.25">
      <c r="B222" s="164"/>
      <c r="C222" s="189"/>
    </row>
    <row r="223" spans="2:3" s="166" customFormat="1" x14ac:dyDescent="0.25">
      <c r="B223" s="164"/>
      <c r="C223" s="189"/>
    </row>
    <row r="224" spans="2:3" s="166" customFormat="1" x14ac:dyDescent="0.25">
      <c r="B224" s="164"/>
      <c r="C224" s="189"/>
    </row>
    <row r="225" spans="2:3" s="166" customFormat="1" x14ac:dyDescent="0.25">
      <c r="B225" s="170"/>
      <c r="C225" s="187"/>
    </row>
    <row r="226" spans="2:3" s="166" customFormat="1" x14ac:dyDescent="0.25">
      <c r="B226" s="164"/>
      <c r="C226" s="175"/>
    </row>
    <row r="227" spans="2:3" s="166" customFormat="1" x14ac:dyDescent="0.25">
      <c r="B227" s="164"/>
      <c r="C227" s="175"/>
    </row>
    <row r="228" spans="2:3" s="166" customFormat="1" x14ac:dyDescent="0.25">
      <c r="B228" s="170"/>
      <c r="C228" s="188"/>
    </row>
    <row r="229" spans="2:3" s="166" customFormat="1" x14ac:dyDescent="0.25">
      <c r="B229" s="168"/>
      <c r="C229" s="190"/>
    </row>
    <row r="230" spans="2:3" s="166" customFormat="1" x14ac:dyDescent="0.25">
      <c r="B230" s="170"/>
      <c r="C230" s="188"/>
    </row>
    <row r="231" spans="2:3" s="166" customFormat="1" x14ac:dyDescent="0.25">
      <c r="B231" s="164"/>
      <c r="C231" s="189"/>
    </row>
    <row r="232" spans="2:3" s="166" customFormat="1" x14ac:dyDescent="0.25">
      <c r="B232" s="164"/>
      <c r="C232" s="189"/>
    </row>
    <row r="233" spans="2:3" s="166" customFormat="1" x14ac:dyDescent="0.25">
      <c r="B233" s="164"/>
      <c r="C233" s="189"/>
    </row>
    <row r="234" spans="2:3" s="166" customFormat="1" x14ac:dyDescent="0.25">
      <c r="B234" s="164"/>
      <c r="C234" s="189"/>
    </row>
    <row r="235" spans="2:3" s="166" customFormat="1" x14ac:dyDescent="0.25">
      <c r="B235" s="164"/>
      <c r="C235" s="186"/>
    </row>
    <row r="236" spans="2:3" s="166" customFormat="1" x14ac:dyDescent="0.25">
      <c r="B236" s="164"/>
      <c r="C236" s="189"/>
    </row>
    <row r="237" spans="2:3" s="166" customFormat="1" x14ac:dyDescent="0.25">
      <c r="B237" s="164"/>
      <c r="C237" s="164"/>
    </row>
    <row r="238" spans="2:3" s="166" customFormat="1" x14ac:dyDescent="0.25">
      <c r="B238" s="164"/>
      <c r="C238" s="189"/>
    </row>
    <row r="239" spans="2:3" s="166" customFormat="1" x14ac:dyDescent="0.25">
      <c r="B239" s="164"/>
      <c r="C239" s="189"/>
    </row>
    <row r="240" spans="2:3" s="166" customFormat="1" x14ac:dyDescent="0.25">
      <c r="B240" s="164"/>
      <c r="C240" s="189"/>
    </row>
    <row r="241" spans="2:3" s="166" customFormat="1" x14ac:dyDescent="0.25">
      <c r="B241" s="164"/>
      <c r="C241" s="164"/>
    </row>
    <row r="242" spans="2:3" s="166" customFormat="1" x14ac:dyDescent="0.25">
      <c r="B242" s="164"/>
      <c r="C242" s="186"/>
    </row>
    <row r="243" spans="2:3" s="166" customFormat="1" x14ac:dyDescent="0.25">
      <c r="B243" s="164"/>
      <c r="C243" s="189"/>
    </row>
    <row r="244" spans="2:3" s="166" customFormat="1" x14ac:dyDescent="0.25">
      <c r="B244" s="164"/>
      <c r="C244" s="189"/>
    </row>
    <row r="245" spans="2:3" s="166" customFormat="1" x14ac:dyDescent="0.25">
      <c r="B245" s="164"/>
      <c r="C245" s="189"/>
    </row>
    <row r="246" spans="2:3" s="166" customFormat="1" x14ac:dyDescent="0.25">
      <c r="B246" s="164"/>
      <c r="C246" s="189"/>
    </row>
    <row r="247" spans="2:3" s="166" customFormat="1" x14ac:dyDescent="0.25">
      <c r="B247" s="170"/>
      <c r="C247" s="196"/>
    </row>
    <row r="248" spans="2:3" s="166" customFormat="1" x14ac:dyDescent="0.25">
      <c r="B248" s="170"/>
      <c r="C248" s="188"/>
    </row>
    <row r="249" spans="2:3" s="166" customFormat="1" x14ac:dyDescent="0.25">
      <c r="B249" s="164"/>
      <c r="C249" s="189"/>
    </row>
    <row r="250" spans="2:3" s="166" customFormat="1" x14ac:dyDescent="0.25">
      <c r="B250" s="164"/>
      <c r="C250" s="189"/>
    </row>
    <row r="251" spans="2:3" s="166" customFormat="1" x14ac:dyDescent="0.25">
      <c r="B251" s="164"/>
      <c r="C251" s="189"/>
    </row>
    <row r="252" spans="2:3" s="166" customFormat="1" x14ac:dyDescent="0.25">
      <c r="B252" s="170"/>
      <c r="C252" s="188"/>
    </row>
    <row r="253" spans="2:3" s="166" customFormat="1" x14ac:dyDescent="0.25">
      <c r="B253" s="170"/>
      <c r="C253" s="188"/>
    </row>
    <row r="254" spans="2:3" s="166" customFormat="1" x14ac:dyDescent="0.25">
      <c r="B254" s="164"/>
      <c r="C254" s="189"/>
    </row>
    <row r="255" spans="2:3" s="166" customFormat="1" x14ac:dyDescent="0.25">
      <c r="B255" s="170"/>
      <c r="C255" s="188"/>
    </row>
    <row r="256" spans="2:3" s="166" customFormat="1" x14ac:dyDescent="0.25">
      <c r="B256" s="170"/>
      <c r="C256" s="188"/>
    </row>
    <row r="257" spans="2:3" s="166" customFormat="1" x14ac:dyDescent="0.25">
      <c r="B257" s="168"/>
      <c r="C257" s="190"/>
    </row>
    <row r="258" spans="2:3" s="166" customFormat="1" x14ac:dyDescent="0.25">
      <c r="B258" s="164"/>
      <c r="C258" s="189"/>
    </row>
    <row r="259" spans="2:3" s="166" customFormat="1" x14ac:dyDescent="0.25">
      <c r="B259" s="168"/>
      <c r="C259" s="190"/>
    </row>
    <row r="260" spans="2:3" s="166" customFormat="1" x14ac:dyDescent="0.25">
      <c r="B260" s="197"/>
      <c r="C260" s="175"/>
    </row>
    <row r="261" spans="2:3" s="166" customFormat="1" x14ac:dyDescent="0.25">
      <c r="B261" s="197"/>
      <c r="C261" s="175"/>
    </row>
    <row r="262" spans="2:3" s="166" customFormat="1" x14ac:dyDescent="0.25">
      <c r="B262" s="170"/>
      <c r="C262" s="188"/>
    </row>
    <row r="263" spans="2:3" s="166" customFormat="1" x14ac:dyDescent="0.25">
      <c r="B263" s="164"/>
      <c r="C263" s="189"/>
    </row>
    <row r="264" spans="2:3" s="166" customFormat="1" x14ac:dyDescent="0.25">
      <c r="B264" s="164"/>
      <c r="C264" s="189"/>
    </row>
    <row r="265" spans="2:3" s="166" customFormat="1" x14ac:dyDescent="0.25">
      <c r="B265" s="164"/>
      <c r="C265" s="189"/>
    </row>
    <row r="266" spans="2:3" s="166" customFormat="1" x14ac:dyDescent="0.25">
      <c r="B266" s="164"/>
      <c r="C266" s="186"/>
    </row>
    <row r="267" spans="2:3" s="166" customFormat="1" x14ac:dyDescent="0.25">
      <c r="B267" s="164"/>
      <c r="C267" s="186"/>
    </row>
    <row r="268" spans="2:3" s="166" customFormat="1" x14ac:dyDescent="0.25">
      <c r="B268" s="164"/>
      <c r="C268" s="186"/>
    </row>
    <row r="269" spans="2:3" s="166" customFormat="1" x14ac:dyDescent="0.25">
      <c r="B269" s="164"/>
      <c r="C269" s="186"/>
    </row>
    <row r="270" spans="2:3" s="166" customFormat="1" x14ac:dyDescent="0.25">
      <c r="B270" s="164"/>
      <c r="C270" s="186"/>
    </row>
    <row r="271" spans="2:3" s="166" customFormat="1" x14ac:dyDescent="0.25">
      <c r="B271" s="164"/>
      <c r="C271" s="186"/>
    </row>
    <row r="272" spans="2:3" s="166" customFormat="1" x14ac:dyDescent="0.25">
      <c r="B272" s="164"/>
      <c r="C272" s="186"/>
    </row>
    <row r="273" spans="2:3" s="166" customFormat="1" x14ac:dyDescent="0.25">
      <c r="B273" s="164"/>
      <c r="C273" s="186"/>
    </row>
    <row r="274" spans="2:3" s="166" customFormat="1" x14ac:dyDescent="0.25">
      <c r="B274" s="164"/>
      <c r="C274" s="186"/>
    </row>
    <row r="275" spans="2:3" s="166" customFormat="1" x14ac:dyDescent="0.25">
      <c r="B275" s="164"/>
      <c r="C275" s="186"/>
    </row>
    <row r="276" spans="2:3" s="166" customFormat="1" x14ac:dyDescent="0.25">
      <c r="B276" s="164"/>
      <c r="C276" s="186"/>
    </row>
    <row r="277" spans="2:3" s="166" customFormat="1" x14ac:dyDescent="0.25">
      <c r="B277" s="164"/>
      <c r="C277" s="189"/>
    </row>
    <row r="278" spans="2:3" s="166" customFormat="1" x14ac:dyDescent="0.25">
      <c r="B278" s="164"/>
      <c r="C278" s="186"/>
    </row>
    <row r="279" spans="2:3" s="166" customFormat="1" x14ac:dyDescent="0.25">
      <c r="B279" s="164"/>
      <c r="C279" s="186"/>
    </row>
    <row r="280" spans="2:3" s="166" customFormat="1" x14ac:dyDescent="0.25">
      <c r="B280" s="164"/>
      <c r="C280" s="186"/>
    </row>
    <row r="281" spans="2:3" s="166" customFormat="1" x14ac:dyDescent="0.25">
      <c r="B281" s="164"/>
      <c r="C281" s="186"/>
    </row>
    <row r="282" spans="2:3" s="166" customFormat="1" x14ac:dyDescent="0.25">
      <c r="B282" s="164"/>
      <c r="C282" s="189"/>
    </row>
    <row r="283" spans="2:3" s="166" customFormat="1" x14ac:dyDescent="0.25">
      <c r="B283" s="164"/>
      <c r="C283" s="189"/>
    </row>
    <row r="284" spans="2:3" s="166" customFormat="1" x14ac:dyDescent="0.25">
      <c r="B284" s="164"/>
      <c r="C284" s="189"/>
    </row>
    <row r="285" spans="2:3" s="166" customFormat="1" x14ac:dyDescent="0.25">
      <c r="B285" s="164"/>
      <c r="C285" s="189"/>
    </row>
    <row r="286" spans="2:3" s="166" customFormat="1" x14ac:dyDescent="0.25">
      <c r="B286" s="164"/>
      <c r="C286" s="189"/>
    </row>
    <row r="287" spans="2:3" s="166" customFormat="1" x14ac:dyDescent="0.25">
      <c r="B287" s="164"/>
      <c r="C287" s="189"/>
    </row>
    <row r="288" spans="2:3" s="166" customFormat="1" x14ac:dyDescent="0.25">
      <c r="B288" s="164"/>
      <c r="C288" s="189"/>
    </row>
    <row r="289" spans="2:3" s="166" customFormat="1" x14ac:dyDescent="0.25">
      <c r="B289" s="168"/>
      <c r="C289" s="190"/>
    </row>
    <row r="290" spans="2:3" s="166" customFormat="1" x14ac:dyDescent="0.25">
      <c r="B290" s="164"/>
      <c r="C290" s="189"/>
    </row>
    <row r="291" spans="2:3" s="166" customFormat="1" x14ac:dyDescent="0.25">
      <c r="B291" s="164"/>
      <c r="C291" s="192"/>
    </row>
    <row r="292" spans="2:3" s="166" customFormat="1" x14ac:dyDescent="0.25">
      <c r="B292" s="164"/>
      <c r="C292" s="192"/>
    </row>
    <row r="293" spans="2:3" s="166" customFormat="1" x14ac:dyDescent="0.25">
      <c r="B293" s="168"/>
      <c r="C293" s="190"/>
    </row>
    <row r="294" spans="2:3" s="166" customFormat="1" x14ac:dyDescent="0.25">
      <c r="B294" s="164"/>
      <c r="C294" s="189"/>
    </row>
    <row r="295" spans="2:3" s="166" customFormat="1" x14ac:dyDescent="0.25">
      <c r="B295" s="164"/>
      <c r="C295" s="189"/>
    </row>
    <row r="296" spans="2:3" s="166" customFormat="1" x14ac:dyDescent="0.25">
      <c r="B296" s="164"/>
      <c r="C296" s="189"/>
    </row>
    <row r="297" spans="2:3" s="166" customFormat="1" x14ac:dyDescent="0.25">
      <c r="B297" s="164"/>
      <c r="C297" s="189"/>
    </row>
    <row r="298" spans="2:3" s="166" customFormat="1" x14ac:dyDescent="0.25">
      <c r="B298" s="164"/>
      <c r="C298" s="189"/>
    </row>
    <row r="299" spans="2:3" s="166" customFormat="1" x14ac:dyDescent="0.25">
      <c r="B299" s="164"/>
      <c r="C299" s="189"/>
    </row>
    <row r="300" spans="2:3" s="166" customFormat="1" x14ac:dyDescent="0.25">
      <c r="B300" s="164"/>
      <c r="C300" s="192"/>
    </row>
    <row r="301" spans="2:3" s="166" customFormat="1" x14ac:dyDescent="0.25">
      <c r="B301" s="164"/>
      <c r="C301" s="195"/>
    </row>
  </sheetData>
  <mergeCells count="6">
    <mergeCell ref="B6:D6"/>
    <mergeCell ref="B7:D7"/>
    <mergeCell ref="C8:D8"/>
    <mergeCell ref="B9:B10"/>
    <mergeCell ref="C9:C10"/>
    <mergeCell ref="D9:D10"/>
  </mergeCells>
  <pageMargins left="0.39370078740157483" right="0" top="0.39370078740157483" bottom="0.39370078740157483" header="0" footer="0"/>
  <pageSetup paperSize="9" scale="93" fitToHeight="4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баланс</vt:lpstr>
      <vt:lpstr>расход 19</vt:lpstr>
      <vt:lpstr>Доход 19</vt:lpstr>
      <vt:lpstr>баланс!Область_печати</vt:lpstr>
      <vt:lpstr>'Доход 19'!Область_печати</vt:lpstr>
      <vt:lpstr>'расход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2019-02-28T14:50:53Z</dcterms:modified>
</cp:coreProperties>
</file>