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4"/>
  </bookViews>
  <sheets>
    <sheet name="2025 год" sheetId="4" r:id="rId1"/>
    <sheet name="2024 год" sheetId="3" r:id="rId2"/>
    <sheet name="2023 год" sheetId="2" r:id="rId3"/>
    <sheet name="Приложение 11" sheetId="5" r:id="rId4"/>
    <sheet name="Приложение 9" sheetId="1" r:id="rId5"/>
  </sheets>
  <externalReferences>
    <externalReference r:id="rId6"/>
  </externalReferences>
  <definedNames>
    <definedName name="_xlnm.Print_Area" localSheetId="2">'2023 год'!$A$1:$F$30</definedName>
    <definedName name="_xlnm.Print_Area" localSheetId="1">'2024 год'!$A$1:$F$30</definedName>
    <definedName name="_xlnm.Print_Area" localSheetId="0">'2025 год'!$A$1:$F$31</definedName>
    <definedName name="_xlnm.Print_Area" localSheetId="3">'Приложение 11'!$A$1:$H$23</definedName>
    <definedName name="_xlnm.Print_Area" localSheetId="4">'Приложение 9'!$A$1:$F$212</definedName>
  </definedNames>
  <calcPr calcId="124519"/>
</workbook>
</file>

<file path=xl/calcChain.xml><?xml version="1.0" encoding="utf-8"?>
<calcChain xmlns="http://schemas.openxmlformats.org/spreadsheetml/2006/main">
  <c r="F3" i="4"/>
  <c r="G23" i="5"/>
  <c r="F23"/>
  <c r="E23"/>
  <c r="D23"/>
  <c r="C23"/>
  <c r="B23"/>
  <c r="H22"/>
  <c r="H21"/>
  <c r="H20"/>
  <c r="H19"/>
  <c r="H18"/>
  <c r="H17"/>
  <c r="H16"/>
  <c r="H15"/>
  <c r="H14"/>
  <c r="H13"/>
  <c r="H12"/>
  <c r="H11"/>
  <c r="H23" s="1"/>
  <c r="H3"/>
  <c r="F27" i="4" l="1"/>
  <c r="C22"/>
  <c r="C13"/>
  <c r="C27" s="1"/>
  <c r="C30" s="1"/>
  <c r="F27" i="3"/>
  <c r="C22"/>
  <c r="C13"/>
  <c r="C27" s="1"/>
  <c r="C30" s="1"/>
  <c r="F3"/>
  <c r="F25" i="2"/>
  <c r="F24"/>
  <c r="F23"/>
  <c r="F22"/>
  <c r="C22"/>
  <c r="F21"/>
  <c r="F20"/>
  <c r="F19"/>
  <c r="F18"/>
  <c r="F17"/>
  <c r="F16"/>
  <c r="F15"/>
  <c r="F14"/>
  <c r="C13"/>
  <c r="C26" s="1"/>
  <c r="F3"/>
  <c r="F212" i="1"/>
  <c r="F211" s="1"/>
  <c r="F210"/>
  <c r="F209" s="1"/>
  <c r="F208"/>
  <c r="F207" s="1"/>
  <c r="F206"/>
  <c r="F205"/>
  <c r="F204" s="1"/>
  <c r="F203"/>
  <c r="F202"/>
  <c r="F201"/>
  <c r="F200"/>
  <c r="F198"/>
  <c r="F197"/>
  <c r="F196"/>
  <c r="F195"/>
  <c r="F193"/>
  <c r="F192"/>
  <c r="F191"/>
  <c r="F190"/>
  <c r="F189"/>
  <c r="F187"/>
  <c r="F186"/>
  <c r="F184"/>
  <c r="F183"/>
  <c r="F182"/>
  <c r="F181" s="1"/>
  <c r="F180"/>
  <c r="F179"/>
  <c r="F178"/>
  <c r="F177"/>
  <c r="F176"/>
  <c r="F175"/>
  <c r="F174"/>
  <c r="F172"/>
  <c r="F171"/>
  <c r="F168"/>
  <c r="F167"/>
  <c r="F166"/>
  <c r="F165"/>
  <c r="F164"/>
  <c r="F163"/>
  <c r="F162"/>
  <c r="F161" s="1"/>
  <c r="F160"/>
  <c r="F159"/>
  <c r="F158"/>
  <c r="F157"/>
  <c r="F156"/>
  <c r="F155"/>
  <c r="F154"/>
  <c r="F151"/>
  <c r="F150"/>
  <c r="F149" s="1"/>
  <c r="F148"/>
  <c r="F147" s="1"/>
  <c r="F145"/>
  <c r="F144"/>
  <c r="F143"/>
  <c r="F142"/>
  <c r="F141"/>
  <c r="F139"/>
  <c r="F138"/>
  <c r="F137"/>
  <c r="F135"/>
  <c r="F134"/>
  <c r="F133" s="1"/>
  <c r="F132"/>
  <c r="F131"/>
  <c r="F130"/>
  <c r="F129"/>
  <c r="F126"/>
  <c r="F125"/>
  <c r="F124"/>
  <c r="F123"/>
  <c r="F122"/>
  <c r="F121"/>
  <c r="F120"/>
  <c r="F119"/>
  <c r="F118"/>
  <c r="F115"/>
  <c r="F114"/>
  <c r="F113"/>
  <c r="F110"/>
  <c r="F109"/>
  <c r="F108"/>
  <c r="F107"/>
  <c r="F106"/>
  <c r="F105"/>
  <c r="F104"/>
  <c r="F101"/>
  <c r="F100"/>
  <c r="F99"/>
  <c r="F98" s="1"/>
  <c r="F97"/>
  <c r="F96"/>
  <c r="F95"/>
  <c r="F94" s="1"/>
  <c r="F93"/>
  <c r="F92"/>
  <c r="F91" s="1"/>
  <c r="F90"/>
  <c r="F89"/>
  <c r="F88"/>
  <c r="F86"/>
  <c r="F85"/>
  <c r="F84"/>
  <c r="F82"/>
  <c r="F81"/>
  <c r="F80"/>
  <c r="F79"/>
  <c r="F78"/>
  <c r="F77"/>
  <c r="F76"/>
  <c r="F75"/>
  <c r="F74"/>
  <c r="F72"/>
  <c r="F71" s="1"/>
  <c r="F70"/>
  <c r="F69"/>
  <c r="F68"/>
  <c r="F67"/>
  <c r="F65"/>
  <c r="F64"/>
  <c r="F62"/>
  <c r="F61"/>
  <c r="F60"/>
  <c r="F59"/>
  <c r="F58"/>
  <c r="F57"/>
  <c r="F55"/>
  <c r="F54" s="1"/>
  <c r="F53"/>
  <c r="F52"/>
  <c r="F51"/>
  <c r="F50"/>
  <c r="F49"/>
  <c r="F47"/>
  <c r="F46"/>
  <c r="F45" s="1"/>
  <c r="F44" s="1"/>
  <c r="F43"/>
  <c r="F42"/>
  <c r="F41"/>
  <c r="F40"/>
  <c r="F39"/>
  <c r="F38"/>
  <c r="F37"/>
  <c r="F36"/>
  <c r="F35"/>
  <c r="F34"/>
  <c r="F33"/>
  <c r="F32"/>
  <c r="F31"/>
  <c r="F30"/>
  <c r="F29"/>
  <c r="F28"/>
  <c r="F27" s="1"/>
  <c r="F26" s="1"/>
  <c r="F25"/>
  <c r="F24"/>
  <c r="F23"/>
  <c r="F22"/>
  <c r="F21"/>
  <c r="F19"/>
  <c r="F18"/>
  <c r="F3"/>
  <c r="F26" i="2" l="1"/>
  <c r="C29" s="1"/>
  <c r="C27" s="1"/>
  <c r="F17" i="1"/>
  <c r="F20"/>
  <c r="F73"/>
  <c r="F87"/>
  <c r="F83" s="1"/>
  <c r="F128"/>
  <c r="F153"/>
  <c r="F140" s="1"/>
  <c r="F173"/>
  <c r="F185"/>
  <c r="F63"/>
  <c r="F56" s="1"/>
  <c r="F112"/>
  <c r="F103" s="1"/>
  <c r="F136"/>
  <c r="F117" s="1"/>
  <c r="F170"/>
  <c r="F169" s="1"/>
  <c r="F194"/>
  <c r="F188" s="1"/>
  <c r="F199"/>
  <c r="F16" l="1"/>
  <c r="F116"/>
  <c r="F102"/>
  <c r="F15" l="1"/>
</calcChain>
</file>

<file path=xl/sharedStrings.xml><?xml version="1.0" encoding="utf-8"?>
<sst xmlns="http://schemas.openxmlformats.org/spreadsheetml/2006/main" count="394" uniqueCount="213">
  <si>
    <t>Приложение 9</t>
  </si>
  <si>
    <t xml:space="preserve">к Решению Собрания депутатов Унцукульского района </t>
  </si>
  <si>
    <t>РАСПРЕДЕЛЕНИЕ</t>
  </si>
  <si>
    <t xml:space="preserve">бюджетных ассигнований на 2023 год  по разделам и подразделам, целевым статьям и видам </t>
  </si>
  <si>
    <t>расходов классификации расходов районного бюджета МО "Унцукульский район"</t>
  </si>
  <si>
    <t>(тыс.рублей)</t>
  </si>
  <si>
    <t>Наименование показателя</t>
  </si>
  <si>
    <t>Рз</t>
  </si>
  <si>
    <t>ПР</t>
  </si>
  <si>
    <t>ЦСР</t>
  </si>
  <si>
    <t>ВР</t>
  </si>
  <si>
    <t>Сумма -  всего:</t>
  </si>
  <si>
    <t>ВСЕГО</t>
  </si>
  <si>
    <t>Общегосударственные расходы</t>
  </si>
  <si>
    <t>Функционирование высшего должностного лица органа местного самоуправления - заработная плата с начислениями</t>
  </si>
  <si>
    <t xml:space="preserve">Заработная плата </t>
  </si>
  <si>
    <t>Начисления на заработную плату</t>
  </si>
  <si>
    <t>Аппарат Р/Собрание</t>
  </si>
  <si>
    <t>Закупка товаров и услуг для муниципальных нужд</t>
  </si>
  <si>
    <t>Функционирование Правительства РФ, высших органов исполн. власти субъектов РФ, местных администраций</t>
  </si>
  <si>
    <t>Аппарат администрации района</t>
  </si>
  <si>
    <t>Оплата налогов (налог на имущество, земельный налог)</t>
  </si>
  <si>
    <t>Оплата прочих налогов</t>
  </si>
  <si>
    <t xml:space="preserve">На погашение задолженности по исполнительным листам </t>
  </si>
  <si>
    <t>Орг. деятельности комиссии по делам несовершенолетних</t>
  </si>
  <si>
    <t>Орг. деятельности адм.комиссии</t>
  </si>
  <si>
    <t>Судебная система</t>
  </si>
  <si>
    <t xml:space="preserve">Обеспечение деятельности финансовых, налоговых и таможенных органов и органов надзора </t>
  </si>
  <si>
    <t>Командировочные расходы</t>
  </si>
  <si>
    <t xml:space="preserve">Резервный фонд </t>
  </si>
  <si>
    <t>Резервный  фонд главы администрации</t>
  </si>
  <si>
    <t>Другие общегосударственные вопросы</t>
  </si>
  <si>
    <t>На профессион. переподготовку и повышение квалификации муниципальных служащих</t>
  </si>
  <si>
    <t>0100199590</t>
  </si>
  <si>
    <t>Архивный фонд (закупка товаров и услуг для муниципальных нужд)</t>
  </si>
  <si>
    <t xml:space="preserve">На проведение всероссийской переписи населения               </t>
  </si>
  <si>
    <t>Мероприятия по АТК</t>
  </si>
  <si>
    <t>Система оповещения при ЧС</t>
  </si>
  <si>
    <t>Членские взносы Ассоциации "совет муниципальных образований"</t>
  </si>
  <si>
    <t>На содержание мун.учреждений и исполнение суд.решений:</t>
  </si>
  <si>
    <t>Заработная плата</t>
  </si>
  <si>
    <t>Оплата потребления электроэнергии</t>
  </si>
  <si>
    <t>На исполнение судебных решений (ф/л нач. ЦБ)</t>
  </si>
  <si>
    <t>Национальная оборона</t>
  </si>
  <si>
    <t>Субвенция бюджетам поселений на осуществление первичного воинского учета</t>
  </si>
  <si>
    <t>Национальная безопасность и правоохранительная деятельность</t>
  </si>
  <si>
    <t>Командировочные расходы - суточные, проживание</t>
  </si>
  <si>
    <t>Ликвидация последствий ЧС</t>
  </si>
  <si>
    <t>Ликвидация последствий ЧС (мат.помощь ф/л)</t>
  </si>
  <si>
    <t>Мероприятия по противодействию наркотикам</t>
  </si>
  <si>
    <t>Антикоррупционные мероприятия</t>
  </si>
  <si>
    <t>Профилактика правонарушений</t>
  </si>
  <si>
    <t>Национальная экономика</t>
  </si>
  <si>
    <t>Содержание отдела сельского хозяйства (заработная плата)</t>
  </si>
  <si>
    <t>Содержание отдела сельского хозяйства (начисление на зарплату)</t>
  </si>
  <si>
    <t>Дорожный фонд</t>
  </si>
  <si>
    <t>Капитальный ремонт автодорог</t>
  </si>
  <si>
    <t>Ремонт и содержание  дорог (муниц.дор.фонд)</t>
  </si>
  <si>
    <t xml:space="preserve">Ремонт и содержание автом. дорог общ.пользования </t>
  </si>
  <si>
    <t>Туризм и туристическая деятельность</t>
  </si>
  <si>
    <t>На проведение кадастровых работ</t>
  </si>
  <si>
    <t xml:space="preserve">Жилищно-коммунальное хозяйство </t>
  </si>
  <si>
    <t xml:space="preserve">Субсидии МБУ на фин. обеспечение муниципального задания на оказание муниц. услуг (выполнение работ) </t>
  </si>
  <si>
    <t>9999990059</t>
  </si>
  <si>
    <t>Безопасность дорожного движения</t>
  </si>
  <si>
    <t>На устранение нарушений в области безопасности дорожного движения</t>
  </si>
  <si>
    <t>На проекты местных инициатив</t>
  </si>
  <si>
    <t>Государственная программа "Формирование современной городской среды"</t>
  </si>
  <si>
    <t>460F255550</t>
  </si>
  <si>
    <t>Образование</t>
  </si>
  <si>
    <t>Детские дошкольные учреждения</t>
  </si>
  <si>
    <t>Обеспечение деятельности учреждения за счет дотации и налогов и сборов , в том числе:</t>
  </si>
  <si>
    <t>Уплата иных платежей</t>
  </si>
  <si>
    <t>Расходы за счет госстандарта</t>
  </si>
  <si>
    <t>Общее образование</t>
  </si>
  <si>
    <t xml:space="preserve">Общеобразовательные учреждения - Школы </t>
  </si>
  <si>
    <t>Обеспечение деятельности учреждения за счет дотации и налогов и сборов, в том числе:</t>
  </si>
  <si>
    <t>Фонд всеобуча</t>
  </si>
  <si>
    <t>Транспортный налог</t>
  </si>
  <si>
    <r>
      <t>Оплата СОВЕТНИКАМ (фед.+м/б)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8"/>
        <color indexed="10"/>
        <rFont val="Times New Roman"/>
        <family val="1"/>
        <charset val="204"/>
      </rPr>
      <t>(23-5179F-00000-00001)</t>
    </r>
  </si>
  <si>
    <t>192EВ5179F</t>
  </si>
  <si>
    <t xml:space="preserve">На обеспеч.питанием детей с ОВЗ, в т.ч. детей-инвал. на дому </t>
  </si>
  <si>
    <t>19202И2590</t>
  </si>
  <si>
    <r>
      <t xml:space="preserve">Питание 1-4 классов (фед. и местная)        </t>
    </r>
    <r>
      <rPr>
        <b/>
        <sz val="8"/>
        <color indexed="10"/>
        <rFont val="Times New Roman"/>
        <family val="1"/>
        <charset val="204"/>
      </rPr>
      <t>(23-53040-00000-00002)</t>
    </r>
  </si>
  <si>
    <t>19202L3040</t>
  </si>
  <si>
    <r>
      <t xml:space="preserve">Оплата за КЛ. РУКОВОДСТВО </t>
    </r>
    <r>
      <rPr>
        <b/>
        <sz val="10"/>
        <color indexed="10"/>
        <rFont val="Times New Roman"/>
        <family val="1"/>
        <charset val="204"/>
      </rPr>
      <t xml:space="preserve">                 </t>
    </r>
    <r>
      <rPr>
        <b/>
        <sz val="8"/>
        <color indexed="10"/>
        <rFont val="Times New Roman"/>
        <family val="1"/>
        <charset val="204"/>
      </rPr>
      <t>(23-53030-00000-00001)</t>
    </r>
  </si>
  <si>
    <t>19202R3030</t>
  </si>
  <si>
    <t>Учреждения дополнительного образования детей</t>
  </si>
  <si>
    <t>Субсидии на иные цели</t>
  </si>
  <si>
    <t>Субсидии МБУ на иные цели</t>
  </si>
  <si>
    <t>9994239900</t>
  </si>
  <si>
    <t>Субсидии на выполнение Муницип. задания не по ПФ ДОД</t>
  </si>
  <si>
    <t xml:space="preserve">Субсидии МБУ на финансовое обеспечение муницип. задания на оказание муниц. услуг (выполн. работ) </t>
  </si>
  <si>
    <t>Субсидии на иные цели-погашение кредит. задолжен.</t>
  </si>
  <si>
    <t xml:space="preserve">Программа "ПФ ДОД" </t>
  </si>
  <si>
    <t>Субсидии МБУ на фин. обеспечение муниципального задания на оказание муниц. услуг (выполн. работ) по программе «ПФ ДОД»</t>
  </si>
  <si>
    <t>1934239900</t>
  </si>
  <si>
    <t>Гранты в форме субсидии бюджетным учреждениям</t>
  </si>
  <si>
    <t>Гранты в форме субсидии автономным учреждениям</t>
  </si>
  <si>
    <t>Субсидии (гранты в форме субсидий), не подлежащие казнач. сопровожд.</t>
  </si>
  <si>
    <t>Субсидии (гранты в форме субсидий) на фин.обеспеч. затрат в связи с производством (реализацией) товаров, вып. работ, оказанием услуг, не подлежащие казнач. сопровождению</t>
  </si>
  <si>
    <t>На мероприятия по мол.политике</t>
  </si>
  <si>
    <t>На проведение молодежного форума</t>
  </si>
  <si>
    <t>Другие вопросы в области образования (отдел образования и др.)</t>
  </si>
  <si>
    <t>начисление на заработную плату</t>
  </si>
  <si>
    <t xml:space="preserve">Оплата прочих налогов </t>
  </si>
  <si>
    <t>Организация двухразового питания в лагерях с дневным пребыванием детей</t>
  </si>
  <si>
    <t>Культура и кинематография</t>
  </si>
  <si>
    <t xml:space="preserve">Государственная программа "Развитие культуры в РД" </t>
  </si>
  <si>
    <t>08</t>
  </si>
  <si>
    <t>01</t>
  </si>
  <si>
    <t>0000000000</t>
  </si>
  <si>
    <t>000</t>
  </si>
  <si>
    <r>
      <t xml:space="preserve">МБТ МО "с/с Майданский" </t>
    </r>
    <r>
      <rPr>
        <b/>
        <u/>
        <sz val="10"/>
        <rFont val="Times New Roman"/>
        <family val="1"/>
        <charset val="204"/>
      </rPr>
      <t>средств софин-ния субсидии</t>
    </r>
    <r>
      <rPr>
        <b/>
        <sz val="10"/>
        <rFont val="Times New Roman"/>
        <family val="1"/>
        <charset val="204"/>
      </rPr>
      <t xml:space="preserve"> на обеспечение развития и укрепления материально-технической базы домов культуры (23-54670-00000-00000)</t>
    </r>
  </si>
  <si>
    <t>20209L4670</t>
  </si>
  <si>
    <t>Комплектование книжных фондов библиотек муниципальных образований (23-55190-00000-02001)</t>
  </si>
  <si>
    <t>20209R5194</t>
  </si>
  <si>
    <t>Дворцы и дома культуры</t>
  </si>
  <si>
    <t xml:space="preserve">Библиотеки </t>
  </si>
  <si>
    <t>Содержание нач.УК</t>
  </si>
  <si>
    <t>заработная плата</t>
  </si>
  <si>
    <t>Социальная политика</t>
  </si>
  <si>
    <t>Доплата к пенсиям муниципальных служащих</t>
  </si>
  <si>
    <t>На содержание ребенка в семье опекуна и приемной семье, а также на оплату труда приемному родителю</t>
  </si>
  <si>
    <r>
      <t>На обеспечение жилыми помещениями детей - сирот фед</t>
    </r>
    <r>
      <rPr>
        <sz val="8"/>
        <rFont val="Times New Roman"/>
        <family val="1"/>
        <charset val="204"/>
      </rPr>
      <t>. (20-50820)</t>
    </r>
  </si>
  <si>
    <t>22500R0820</t>
  </si>
  <si>
    <t>На обеспечение жилыми помещениями детей - сирот респ.</t>
  </si>
  <si>
    <t>Компенсация части род.платы</t>
  </si>
  <si>
    <t>Другие вопросы в области социальной политики</t>
  </si>
  <si>
    <t>Заработная плата (отдел ОиП)</t>
  </si>
  <si>
    <t>Физическая культура и спорт</t>
  </si>
  <si>
    <t>На мероприятия по физ-ре и спорту (командировочные)</t>
  </si>
  <si>
    <t xml:space="preserve">На мероприятия по физ-ре и спорту </t>
  </si>
  <si>
    <t>На мероприятия по физ-ре и спорту (премии)</t>
  </si>
  <si>
    <t>Субсидии МБУ на финансовое обеспечение муницип. задания на оказание муниц. услуг (выполн. работ) - ДЮСШ</t>
  </si>
  <si>
    <t>Отдел по физкультуре и спорту</t>
  </si>
  <si>
    <t>Начисление на заработную плату</t>
  </si>
  <si>
    <t>Средства массовой информации</t>
  </si>
  <si>
    <t>На субсидии МБУ "ЕИС"</t>
  </si>
  <si>
    <t xml:space="preserve">Обслуживание государственного и муниципального долга </t>
  </si>
  <si>
    <t xml:space="preserve">Процентные платежи за обслуживание государственного и муниципального долга </t>
  </si>
  <si>
    <t xml:space="preserve">Межбюджетные трансферты </t>
  </si>
  <si>
    <t>Дотация бюджетам поселений на выравнивание уровня бюджетной обеспеченности</t>
  </si>
  <si>
    <t>Приложение 22</t>
  </si>
  <si>
    <t>Баланс</t>
  </si>
  <si>
    <t>финансовых ресурсов МО "Унцукульский район"</t>
  </si>
  <si>
    <t>на 2023 год</t>
  </si>
  <si>
    <t>(тыс руб.)</t>
  </si>
  <si>
    <t>№ п/п</t>
  </si>
  <si>
    <t>Доходы бюджета</t>
  </si>
  <si>
    <t xml:space="preserve">сумма </t>
  </si>
  <si>
    <t>Расходы бюджета</t>
  </si>
  <si>
    <t>сумма</t>
  </si>
  <si>
    <t>Налоговые доходы</t>
  </si>
  <si>
    <t xml:space="preserve"> - НДФЛ</t>
  </si>
  <si>
    <t>0100</t>
  </si>
  <si>
    <t xml:space="preserve"> - Акцизы (ГСМ)</t>
  </si>
  <si>
    <t>0200</t>
  </si>
  <si>
    <t xml:space="preserve"> - УСНО</t>
  </si>
  <si>
    <t>0300</t>
  </si>
  <si>
    <t xml:space="preserve"> - ЕНВД</t>
  </si>
  <si>
    <t>0400</t>
  </si>
  <si>
    <t xml:space="preserve"> - ЕСХН</t>
  </si>
  <si>
    <t>0500</t>
  </si>
  <si>
    <t xml:space="preserve"> - госпошлина</t>
  </si>
  <si>
    <t>0700</t>
  </si>
  <si>
    <t xml:space="preserve"> - патентная система</t>
  </si>
  <si>
    <t>0800</t>
  </si>
  <si>
    <t>Неналоговые доходы</t>
  </si>
  <si>
    <t>1000</t>
  </si>
  <si>
    <t>Безвозмездные поступления</t>
  </si>
  <si>
    <t>1100</t>
  </si>
  <si>
    <t xml:space="preserve"> - Дотация </t>
  </si>
  <si>
    <t>1200</t>
  </si>
  <si>
    <t xml:space="preserve"> - Субсидия</t>
  </si>
  <si>
    <t>1300</t>
  </si>
  <si>
    <t xml:space="preserve"> - Субвенция</t>
  </si>
  <si>
    <t>1400</t>
  </si>
  <si>
    <t>ИТОГО ДОХОДОВ</t>
  </si>
  <si>
    <t>ИТОГО РАСХОДОВ</t>
  </si>
  <si>
    <t>Источники финансирования децицита бюджета</t>
  </si>
  <si>
    <t>Погашение кредитов муниципальных районов от других бюджетов бюджетной системы РФ в валюте РФ</t>
  </si>
  <si>
    <t>Изменения остатков</t>
  </si>
  <si>
    <t>Приложение 23</t>
  </si>
  <si>
    <t>на плановый период - 2024 год</t>
  </si>
  <si>
    <t>УУР</t>
  </si>
  <si>
    <t>Приложение 24</t>
  </si>
  <si>
    <t>на плановый период - 2025 год</t>
  </si>
  <si>
    <t>Приложение №11</t>
  </si>
  <si>
    <t>Распределение   межбюджетных трансфертов бюджетам муниципальных образований - городских и сельских поселений МО "Унцукульский район" на 2023 год</t>
  </si>
  <si>
    <t>( тыс.рублей)</t>
  </si>
  <si>
    <t>Наименование муниципального образования поселения</t>
  </si>
  <si>
    <t>численность постоянного населения</t>
  </si>
  <si>
    <t>Дотация бюджетам поселений</t>
  </si>
  <si>
    <t>Иная Дотация бюджетам поселений на част.компенс.доп.расх.повышение оплаты труда бюдж. сферы</t>
  </si>
  <si>
    <t xml:space="preserve">Субсидия бюджетам поселений на поддержку отрасли культуры </t>
  </si>
  <si>
    <t>Иные межбюджет-ные трансферты на решение вопросов местного значения</t>
  </si>
  <si>
    <t xml:space="preserve">субвенции из республиканского бюджетана осущ-ние первичного воинского учета </t>
  </si>
  <si>
    <t>Итого межбюжетных трансфертов</t>
  </si>
  <si>
    <t>МО "Село Ашильта"</t>
  </si>
  <si>
    <t>МО "Село Гимры"</t>
  </si>
  <si>
    <t>МО "Село Ирганай"</t>
  </si>
  <si>
    <t>МО "Село Харачи"</t>
  </si>
  <si>
    <t>МО "Село Цатаних"</t>
  </si>
  <si>
    <t>МО "Сельсовет  "Араканский"</t>
  </si>
  <si>
    <t>МО "Сельсовет  "Балаханский"</t>
  </si>
  <si>
    <t>МО "Сельсовет  "Иштибуринский"</t>
  </si>
  <si>
    <t>МО "Сельсовет  "Кахабросинский"</t>
  </si>
  <si>
    <t>МО "Сельсовет  "Майданский"</t>
  </si>
  <si>
    <t>МО "Сельсовет  "Унцукульский"</t>
  </si>
  <si>
    <t>МО "Поселок Шамилькала"</t>
  </si>
  <si>
    <t>ИТОГО:</t>
  </si>
  <si>
    <t>№ 43 от 22 декабря 2022г.</t>
  </si>
</sst>
</file>

<file path=xl/styles.xml><?xml version="1.0" encoding="utf-8"?>
<styleSheet xmlns="http://schemas.openxmlformats.org/spreadsheetml/2006/main">
  <numFmts count="10">
    <numFmt numFmtId="43" formatCode="_-* #,##0.00_р_._-;\-* #,##0.00_р_._-;_-* &quot;-&quot;??_р_._-;_-@_-"/>
    <numFmt numFmtId="164" formatCode="0.000"/>
    <numFmt numFmtId="165" formatCode="0000000000"/>
    <numFmt numFmtId="166" formatCode="0.00000"/>
    <numFmt numFmtId="167" formatCode="00"/>
    <numFmt numFmtId="168" formatCode="000"/>
    <numFmt numFmtId="169" formatCode="0000"/>
    <numFmt numFmtId="170" formatCode="0.0"/>
    <numFmt numFmtId="171" formatCode="0000000"/>
    <numFmt numFmtId="172" formatCode="#,##0.000"/>
  </numFmts>
  <fonts count="33"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indexed="12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14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sz val="10"/>
      <name val="Arial CYR"/>
    </font>
    <font>
      <b/>
      <sz val="16"/>
      <name val="Times New Roman"/>
      <family val="1"/>
      <charset val="204"/>
    </font>
    <font>
      <b/>
      <sz val="12"/>
      <color indexed="21"/>
      <name val="Arial CYR"/>
    </font>
    <font>
      <sz val="14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0" fillId="0" borderId="0"/>
    <xf numFmtId="0" fontId="1" fillId="0" borderId="0"/>
    <xf numFmtId="0" fontId="1" fillId="0" borderId="0"/>
    <xf numFmtId="0" fontId="21" fillId="0" borderId="0"/>
    <xf numFmtId="0" fontId="14" fillId="0" borderId="0"/>
    <xf numFmtId="0" fontId="1" fillId="0" borderId="0"/>
    <xf numFmtId="0" fontId="1" fillId="0" borderId="0"/>
    <xf numFmtId="43" fontId="14" fillId="0" borderId="0" applyFont="0" applyFill="0" applyBorder="0" applyAlignment="0" applyProtection="0"/>
    <xf numFmtId="0" fontId="14" fillId="0" borderId="0"/>
  </cellStyleXfs>
  <cellXfs count="275">
    <xf numFmtId="0" fontId="0" fillId="0" borderId="0" xfId="0"/>
    <xf numFmtId="0" fontId="2" fillId="0" borderId="0" xfId="2" applyFont="1"/>
    <xf numFmtId="164" fontId="3" fillId="0" borderId="0" xfId="2" applyNumberFormat="1" applyFont="1" applyAlignment="1">
      <alignment horizontal="right"/>
    </xf>
    <xf numFmtId="0" fontId="1" fillId="0" borderId="0" xfId="2"/>
    <xf numFmtId="164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164" fontId="5" fillId="0" borderId="0" xfId="3" applyNumberFormat="1" applyFont="1" applyAlignment="1">
      <alignment horizontal="right"/>
    </xf>
    <xf numFmtId="164" fontId="2" fillId="0" borderId="0" xfId="2" applyNumberFormat="1" applyFont="1"/>
    <xf numFmtId="0" fontId="2" fillId="0" borderId="8" xfId="4" applyNumberFormat="1" applyFont="1" applyFill="1" applyBorder="1" applyAlignment="1" applyProtection="1">
      <alignment horizontal="centerContinuous"/>
      <protection hidden="1"/>
    </xf>
    <xf numFmtId="0" fontId="2" fillId="0" borderId="9" xfId="4" applyNumberFormat="1" applyFont="1" applyFill="1" applyBorder="1" applyAlignment="1" applyProtection="1">
      <alignment horizontal="center"/>
      <protection hidden="1"/>
    </xf>
    <xf numFmtId="1" fontId="2" fillId="0" borderId="10" xfId="4" applyNumberFormat="1" applyFont="1" applyFill="1" applyBorder="1" applyAlignment="1" applyProtection="1">
      <alignment horizontal="center"/>
      <protection hidden="1"/>
    </xf>
    <xf numFmtId="0" fontId="7" fillId="0" borderId="2" xfId="4" applyNumberFormat="1" applyFont="1" applyFill="1" applyBorder="1" applyAlignment="1" applyProtection="1">
      <alignment horizontal="centerContinuous"/>
      <protection hidden="1"/>
    </xf>
    <xf numFmtId="0" fontId="7" fillId="0" borderId="3" xfId="4" applyNumberFormat="1" applyFont="1" applyFill="1" applyBorder="1" applyAlignment="1" applyProtection="1">
      <alignment horizontal="center"/>
      <protection hidden="1"/>
    </xf>
    <xf numFmtId="165" fontId="7" fillId="0" borderId="3" xfId="4" applyNumberFormat="1" applyFont="1" applyFill="1" applyBorder="1" applyAlignment="1" applyProtection="1">
      <alignment horizontal="center"/>
      <protection hidden="1"/>
    </xf>
    <xf numFmtId="164" fontId="7" fillId="0" borderId="11" xfId="4" applyNumberFormat="1" applyFont="1" applyFill="1" applyBorder="1" applyAlignment="1" applyProtection="1">
      <alignment horizontal="left" indent="2"/>
      <protection hidden="1"/>
    </xf>
    <xf numFmtId="0" fontId="9" fillId="0" borderId="0" xfId="2" applyFont="1"/>
    <xf numFmtId="49" fontId="10" fillId="0" borderId="12" xfId="4" applyNumberFormat="1" applyFont="1" applyFill="1" applyBorder="1" applyAlignment="1" applyProtection="1">
      <alignment horizontal="left"/>
      <protection hidden="1"/>
    </xf>
    <xf numFmtId="167" fontId="10" fillId="0" borderId="13" xfId="4" applyNumberFormat="1" applyFont="1" applyFill="1" applyBorder="1" applyAlignment="1" applyProtection="1">
      <alignment horizontal="center"/>
      <protection hidden="1"/>
    </xf>
    <xf numFmtId="165" fontId="10" fillId="0" borderId="13" xfId="4" applyNumberFormat="1" applyFont="1" applyFill="1" applyBorder="1" applyAlignment="1" applyProtection="1">
      <alignment horizontal="center"/>
      <protection hidden="1"/>
    </xf>
    <xf numFmtId="168" fontId="10" fillId="0" borderId="13" xfId="4" applyNumberFormat="1" applyFont="1" applyFill="1" applyBorder="1" applyAlignment="1" applyProtection="1">
      <alignment horizontal="center"/>
      <protection hidden="1"/>
    </xf>
    <xf numFmtId="164" fontId="10" fillId="0" borderId="14" xfId="4" applyNumberFormat="1" applyFont="1" applyFill="1" applyBorder="1" applyAlignment="1" applyProtection="1">
      <alignment horizontal="right"/>
      <protection hidden="1"/>
    </xf>
    <xf numFmtId="49" fontId="2" fillId="0" borderId="12" xfId="5" applyNumberFormat="1" applyFont="1" applyFill="1" applyBorder="1" applyAlignment="1" applyProtection="1">
      <alignment horizontal="left" wrapText="1"/>
      <protection hidden="1"/>
    </xf>
    <xf numFmtId="169" fontId="2" fillId="0" borderId="12" xfId="5" applyNumberFormat="1" applyFont="1" applyFill="1" applyBorder="1" applyAlignment="1" applyProtection="1">
      <alignment wrapText="1"/>
      <protection hidden="1"/>
    </xf>
    <xf numFmtId="167" fontId="2" fillId="0" borderId="13" xfId="5" applyNumberFormat="1" applyFont="1" applyFill="1" applyBorder="1" applyAlignment="1" applyProtection="1">
      <alignment horizontal="center"/>
      <protection hidden="1"/>
    </xf>
    <xf numFmtId="165" fontId="2" fillId="0" borderId="13" xfId="5" applyNumberFormat="1" applyFont="1" applyFill="1" applyBorder="1" applyAlignment="1" applyProtection="1">
      <alignment horizontal="center"/>
      <protection hidden="1"/>
    </xf>
    <xf numFmtId="168" fontId="2" fillId="0" borderId="13" xfId="5" applyNumberFormat="1" applyFont="1" applyFill="1" applyBorder="1" applyAlignment="1" applyProtection="1">
      <alignment horizontal="center"/>
      <protection hidden="1"/>
    </xf>
    <xf numFmtId="164" fontId="2" fillId="0" borderId="14" xfId="4" applyNumberFormat="1" applyFont="1" applyFill="1" applyBorder="1" applyAlignment="1" applyProtection="1">
      <alignment horizontal="right"/>
      <protection hidden="1"/>
    </xf>
    <xf numFmtId="49" fontId="10" fillId="0" borderId="12" xfId="5" applyNumberFormat="1" applyFont="1" applyFill="1" applyBorder="1" applyAlignment="1" applyProtection="1">
      <alignment horizontal="left" wrapText="1"/>
      <protection hidden="1"/>
    </xf>
    <xf numFmtId="167" fontId="10" fillId="0" borderId="13" xfId="5" applyNumberFormat="1" applyFont="1" applyFill="1" applyBorder="1" applyAlignment="1" applyProtection="1">
      <alignment horizontal="center"/>
      <protection hidden="1"/>
    </xf>
    <xf numFmtId="165" fontId="10" fillId="0" borderId="13" xfId="5" applyNumberFormat="1" applyFont="1" applyFill="1" applyBorder="1" applyAlignment="1" applyProtection="1">
      <alignment horizontal="center"/>
      <protection hidden="1"/>
    </xf>
    <xf numFmtId="168" fontId="10" fillId="0" borderId="13" xfId="5" applyNumberFormat="1" applyFont="1" applyFill="1" applyBorder="1" applyAlignment="1" applyProtection="1">
      <alignment horizontal="center"/>
      <protection hidden="1"/>
    </xf>
    <xf numFmtId="0" fontId="10" fillId="0" borderId="0" xfId="2" applyFont="1"/>
    <xf numFmtId="169" fontId="11" fillId="0" borderId="12" xfId="6" applyNumberFormat="1" applyFont="1" applyFill="1" applyBorder="1" applyAlignment="1" applyProtection="1">
      <alignment wrapText="1"/>
      <protection hidden="1"/>
    </xf>
    <xf numFmtId="49" fontId="8" fillId="0" borderId="12" xfId="5" applyNumberFormat="1" applyFont="1" applyFill="1" applyBorder="1" applyAlignment="1" applyProtection="1">
      <alignment horizontal="left" wrapText="1"/>
      <protection hidden="1"/>
    </xf>
    <xf numFmtId="167" fontId="8" fillId="0" borderId="13" xfId="5" applyNumberFormat="1" applyFont="1" applyFill="1" applyBorder="1" applyAlignment="1" applyProtection="1">
      <alignment horizontal="center"/>
      <protection hidden="1"/>
    </xf>
    <xf numFmtId="165" fontId="8" fillId="0" borderId="13" xfId="5" applyNumberFormat="1" applyFont="1" applyFill="1" applyBorder="1" applyAlignment="1" applyProtection="1">
      <alignment horizontal="center"/>
      <protection hidden="1"/>
    </xf>
    <xf numFmtId="168" fontId="8" fillId="0" borderId="13" xfId="5" applyNumberFormat="1" applyFont="1" applyFill="1" applyBorder="1" applyAlignment="1" applyProtection="1">
      <alignment horizontal="center"/>
      <protection hidden="1"/>
    </xf>
    <xf numFmtId="164" fontId="12" fillId="0" borderId="14" xfId="4" applyNumberFormat="1" applyFont="1" applyFill="1" applyBorder="1" applyAlignment="1" applyProtection="1">
      <alignment horizontal="right"/>
      <protection hidden="1"/>
    </xf>
    <xf numFmtId="169" fontId="8" fillId="0" borderId="12" xfId="5" applyNumberFormat="1" applyFont="1" applyFill="1" applyBorder="1" applyAlignment="1" applyProtection="1">
      <alignment wrapText="1"/>
      <protection hidden="1"/>
    </xf>
    <xf numFmtId="164" fontId="8" fillId="0" borderId="14" xfId="4" applyNumberFormat="1" applyFont="1" applyFill="1" applyBorder="1" applyAlignment="1" applyProtection="1">
      <alignment horizontal="right"/>
      <protection hidden="1"/>
    </xf>
    <xf numFmtId="0" fontId="4" fillId="0" borderId="0" xfId="2" applyFont="1"/>
    <xf numFmtId="169" fontId="10" fillId="0" borderId="12" xfId="5" applyNumberFormat="1" applyFont="1" applyFill="1" applyBorder="1" applyAlignment="1" applyProtection="1">
      <alignment wrapText="1"/>
      <protection hidden="1"/>
    </xf>
    <xf numFmtId="2" fontId="2" fillId="0" borderId="14" xfId="4" applyNumberFormat="1" applyFont="1" applyFill="1" applyBorder="1" applyAlignment="1" applyProtection="1">
      <alignment horizontal="right"/>
      <protection hidden="1"/>
    </xf>
    <xf numFmtId="170" fontId="2" fillId="0" borderId="14" xfId="4" applyNumberFormat="1" applyFont="1" applyFill="1" applyBorder="1" applyAlignment="1" applyProtection="1">
      <alignment horizontal="right"/>
      <protection hidden="1"/>
    </xf>
    <xf numFmtId="170" fontId="10" fillId="0" borderId="14" xfId="4" applyNumberFormat="1" applyFont="1" applyFill="1" applyBorder="1" applyAlignment="1" applyProtection="1">
      <alignment horizontal="right"/>
      <protection hidden="1"/>
    </xf>
    <xf numFmtId="0" fontId="2" fillId="0" borderId="15" xfId="7" applyFont="1" applyBorder="1" applyAlignment="1">
      <alignment wrapText="1"/>
    </xf>
    <xf numFmtId="167" fontId="2" fillId="0" borderId="16" xfId="8" applyNumberFormat="1" applyFont="1" applyFill="1" applyBorder="1" applyAlignment="1" applyProtection="1">
      <alignment horizontal="center"/>
      <protection hidden="1"/>
    </xf>
    <xf numFmtId="49" fontId="2" fillId="0" borderId="16" xfId="8" applyNumberFormat="1" applyFont="1" applyFill="1" applyBorder="1" applyAlignment="1" applyProtection="1">
      <alignment horizontal="center"/>
      <protection hidden="1"/>
    </xf>
    <xf numFmtId="168" fontId="2" fillId="0" borderId="16" xfId="8" applyNumberFormat="1" applyFont="1" applyFill="1" applyBorder="1" applyAlignment="1" applyProtection="1">
      <alignment horizontal="center"/>
      <protection hidden="1"/>
    </xf>
    <xf numFmtId="169" fontId="2" fillId="0" borderId="12" xfId="4" applyNumberFormat="1" applyFont="1" applyFill="1" applyBorder="1" applyAlignment="1" applyProtection="1">
      <alignment wrapText="1"/>
      <protection hidden="1"/>
    </xf>
    <xf numFmtId="0" fontId="2" fillId="0" borderId="12" xfId="0" applyFont="1" applyFill="1" applyBorder="1" applyAlignment="1">
      <alignment wrapText="1"/>
    </xf>
    <xf numFmtId="169" fontId="2" fillId="0" borderId="12" xfId="9" applyNumberFormat="1" applyFont="1" applyFill="1" applyBorder="1" applyAlignment="1" applyProtection="1">
      <alignment wrapText="1"/>
      <protection hidden="1"/>
    </xf>
    <xf numFmtId="167" fontId="2" fillId="0" borderId="13" xfId="9" applyNumberFormat="1" applyFont="1" applyFill="1" applyBorder="1" applyAlignment="1" applyProtection="1">
      <alignment horizontal="center"/>
      <protection hidden="1"/>
    </xf>
    <xf numFmtId="168" fontId="2" fillId="0" borderId="13" xfId="9" applyNumberFormat="1" applyFont="1" applyFill="1" applyBorder="1" applyAlignment="1" applyProtection="1">
      <alignment horizontal="center"/>
      <protection hidden="1"/>
    </xf>
    <xf numFmtId="0" fontId="2" fillId="0" borderId="12" xfId="10" applyFont="1" applyBorder="1"/>
    <xf numFmtId="167" fontId="2" fillId="0" borderId="13" xfId="11" applyNumberFormat="1" applyFont="1" applyBorder="1" applyAlignment="1" applyProtection="1">
      <alignment horizontal="center"/>
      <protection hidden="1"/>
    </xf>
    <xf numFmtId="171" fontId="2" fillId="0" borderId="13" xfId="11" applyNumberFormat="1" applyFont="1" applyFill="1" applyBorder="1" applyAlignment="1" applyProtection="1">
      <alignment horizontal="center"/>
      <protection hidden="1"/>
    </xf>
    <xf numFmtId="168" fontId="2" fillId="0" borderId="13" xfId="11" applyNumberFormat="1" applyFont="1" applyBorder="1" applyAlignment="1" applyProtection="1">
      <alignment horizontal="center"/>
      <protection hidden="1"/>
    </xf>
    <xf numFmtId="169" fontId="10" fillId="0" borderId="12" xfId="4" applyNumberFormat="1" applyFont="1" applyFill="1" applyBorder="1" applyAlignment="1" applyProtection="1">
      <alignment wrapText="1"/>
      <protection hidden="1"/>
    </xf>
    <xf numFmtId="2" fontId="10" fillId="0" borderId="14" xfId="4" applyNumberFormat="1" applyFont="1" applyFill="1" applyBorder="1" applyAlignment="1" applyProtection="1">
      <alignment horizontal="right"/>
      <protection hidden="1"/>
    </xf>
    <xf numFmtId="166" fontId="10" fillId="0" borderId="14" xfId="4" applyNumberFormat="1" applyFont="1" applyFill="1" applyBorder="1" applyAlignment="1" applyProtection="1">
      <alignment horizontal="right"/>
      <protection hidden="1"/>
    </xf>
    <xf numFmtId="169" fontId="2" fillId="0" borderId="12" xfId="12" applyNumberFormat="1" applyFont="1" applyFill="1" applyBorder="1" applyAlignment="1" applyProtection="1">
      <alignment wrapText="1"/>
      <protection hidden="1"/>
    </xf>
    <xf numFmtId="167" fontId="2" fillId="0" borderId="13" xfId="12" applyNumberFormat="1" applyFont="1" applyFill="1" applyBorder="1" applyAlignment="1" applyProtection="1">
      <alignment horizontal="center"/>
      <protection hidden="1"/>
    </xf>
    <xf numFmtId="165" fontId="2" fillId="0" borderId="13" xfId="12" applyNumberFormat="1" applyFont="1" applyFill="1" applyBorder="1" applyAlignment="1" applyProtection="1">
      <alignment horizontal="center"/>
      <protection hidden="1"/>
    </xf>
    <xf numFmtId="168" fontId="2" fillId="0" borderId="13" xfId="12" applyNumberFormat="1" applyFont="1" applyFill="1" applyBorder="1" applyAlignment="1" applyProtection="1">
      <alignment horizontal="center"/>
      <protection hidden="1"/>
    </xf>
    <xf numFmtId="167" fontId="2" fillId="0" borderId="13" xfId="11" applyNumberFormat="1" applyFont="1" applyFill="1" applyBorder="1" applyAlignment="1" applyProtection="1">
      <alignment horizontal="center"/>
      <protection hidden="1"/>
    </xf>
    <xf numFmtId="168" fontId="2" fillId="0" borderId="13" xfId="11" applyNumberFormat="1" applyFont="1" applyFill="1" applyBorder="1" applyAlignment="1" applyProtection="1">
      <alignment horizontal="center"/>
      <protection hidden="1"/>
    </xf>
    <xf numFmtId="170" fontId="8" fillId="0" borderId="14" xfId="5" applyNumberFormat="1" applyFont="1" applyFill="1" applyBorder="1" applyAlignment="1" applyProtection="1">
      <alignment horizontal="right"/>
      <protection hidden="1"/>
    </xf>
    <xf numFmtId="0" fontId="2" fillId="0" borderId="17" xfId="10" applyFont="1" applyBorder="1"/>
    <xf numFmtId="170" fontId="4" fillId="0" borderId="14" xfId="5" applyNumberFormat="1" applyFont="1" applyFill="1" applyBorder="1" applyAlignment="1" applyProtection="1">
      <alignment horizontal="right"/>
      <protection hidden="1"/>
    </xf>
    <xf numFmtId="0" fontId="4" fillId="2" borderId="12" xfId="13" applyFont="1" applyFill="1" applyBorder="1" applyAlignment="1">
      <alignment wrapText="1"/>
    </xf>
    <xf numFmtId="167" fontId="4" fillId="2" borderId="13" xfId="8" applyNumberFormat="1" applyFont="1" applyFill="1" applyBorder="1" applyAlignment="1" applyProtection="1">
      <alignment horizontal="center"/>
      <protection hidden="1"/>
    </xf>
    <xf numFmtId="49" fontId="4" fillId="2" borderId="13" xfId="8" applyNumberFormat="1" applyFont="1" applyFill="1" applyBorder="1" applyAlignment="1" applyProtection="1">
      <alignment horizontal="center"/>
      <protection hidden="1"/>
    </xf>
    <xf numFmtId="168" fontId="4" fillId="2" borderId="13" xfId="8" applyNumberFormat="1" applyFont="1" applyFill="1" applyBorder="1" applyAlignment="1" applyProtection="1">
      <alignment horizontal="center"/>
      <protection hidden="1"/>
    </xf>
    <xf numFmtId="172" fontId="4" fillId="2" borderId="14" xfId="13" applyNumberFormat="1" applyFont="1" applyFill="1" applyBorder="1" applyAlignment="1"/>
    <xf numFmtId="0" fontId="10" fillId="0" borderId="17" xfId="13" applyFont="1" applyBorder="1" applyAlignment="1">
      <alignment wrapText="1"/>
    </xf>
    <xf numFmtId="164" fontId="8" fillId="0" borderId="14" xfId="5" applyNumberFormat="1" applyFont="1" applyFill="1" applyBorder="1" applyAlignment="1" applyProtection="1">
      <alignment horizontal="right"/>
      <protection hidden="1"/>
    </xf>
    <xf numFmtId="165" fontId="2" fillId="0" borderId="13" xfId="11" applyNumberFormat="1" applyFont="1" applyFill="1" applyBorder="1" applyAlignment="1" applyProtection="1">
      <alignment horizontal="center"/>
      <protection hidden="1"/>
    </xf>
    <xf numFmtId="170" fontId="2" fillId="0" borderId="14" xfId="5" applyNumberFormat="1" applyFont="1" applyFill="1" applyBorder="1" applyAlignment="1" applyProtection="1">
      <alignment horizontal="right"/>
      <protection hidden="1"/>
    </xf>
    <xf numFmtId="169" fontId="15" fillId="0" borderId="17" xfId="5" applyNumberFormat="1" applyFont="1" applyFill="1" applyBorder="1" applyAlignment="1" applyProtection="1">
      <alignment wrapText="1"/>
      <protection hidden="1"/>
    </xf>
    <xf numFmtId="167" fontId="15" fillId="0" borderId="16" xfId="5" applyNumberFormat="1" applyFont="1" applyFill="1" applyBorder="1" applyAlignment="1" applyProtection="1">
      <alignment horizontal="center"/>
      <protection hidden="1"/>
    </xf>
    <xf numFmtId="165" fontId="15" fillId="0" borderId="13" xfId="4" applyNumberFormat="1" applyFont="1" applyFill="1" applyBorder="1" applyAlignment="1" applyProtection="1">
      <alignment horizontal="center"/>
      <protection hidden="1"/>
    </xf>
    <xf numFmtId="168" fontId="15" fillId="0" borderId="16" xfId="5" applyNumberFormat="1" applyFont="1" applyFill="1" applyBorder="1" applyAlignment="1" applyProtection="1">
      <alignment horizontal="center"/>
      <protection hidden="1"/>
    </xf>
    <xf numFmtId="164" fontId="15" fillId="0" borderId="14" xfId="4" applyNumberFormat="1" applyFont="1" applyFill="1" applyBorder="1" applyAlignment="1" applyProtection="1">
      <alignment horizontal="right"/>
      <protection hidden="1"/>
    </xf>
    <xf numFmtId="0" fontId="10" fillId="0" borderId="17" xfId="13" applyFont="1" applyFill="1" applyBorder="1" applyAlignment="1">
      <alignment horizontal="left" wrapText="1"/>
    </xf>
    <xf numFmtId="167" fontId="10" fillId="0" borderId="16" xfId="5" applyNumberFormat="1" applyFont="1" applyFill="1" applyBorder="1" applyAlignment="1" applyProtection="1">
      <alignment horizontal="center"/>
      <protection hidden="1"/>
    </xf>
    <xf numFmtId="165" fontId="10" fillId="0" borderId="16" xfId="5" applyNumberFormat="1" applyFont="1" applyFill="1" applyBorder="1" applyAlignment="1" applyProtection="1">
      <alignment horizontal="center"/>
      <protection hidden="1"/>
    </xf>
    <xf numFmtId="168" fontId="10" fillId="0" borderId="16" xfId="5" applyNumberFormat="1" applyFont="1" applyFill="1" applyBorder="1" applyAlignment="1" applyProtection="1">
      <alignment horizontal="center"/>
      <protection hidden="1"/>
    </xf>
    <xf numFmtId="0" fontId="2" fillId="0" borderId="12" xfId="14" applyFont="1" applyBorder="1" applyAlignment="1">
      <alignment wrapText="1"/>
    </xf>
    <xf numFmtId="0" fontId="10" fillId="0" borderId="12" xfId="14" applyFont="1" applyBorder="1" applyAlignment="1">
      <alignment wrapText="1"/>
    </xf>
    <xf numFmtId="164" fontId="10" fillId="0" borderId="14" xfId="1" applyNumberFormat="1" applyFont="1" applyFill="1" applyBorder="1" applyAlignment="1" applyProtection="1">
      <alignment horizontal="right"/>
      <protection hidden="1"/>
    </xf>
    <xf numFmtId="167" fontId="2" fillId="0" borderId="13" xfId="5" applyNumberFormat="1" applyFont="1" applyFill="1" applyBorder="1" applyAlignment="1" applyProtection="1">
      <alignment horizontal="center" wrapText="1"/>
      <protection hidden="1"/>
    </xf>
    <xf numFmtId="168" fontId="2" fillId="0" borderId="13" xfId="5" applyNumberFormat="1" applyFont="1" applyFill="1" applyBorder="1" applyAlignment="1" applyProtection="1">
      <alignment horizontal="center" wrapText="1"/>
      <protection hidden="1"/>
    </xf>
    <xf numFmtId="169" fontId="4" fillId="0" borderId="17" xfId="12" applyNumberFormat="1" applyFont="1" applyFill="1" applyBorder="1" applyAlignment="1" applyProtection="1">
      <alignment wrapText="1"/>
      <protection hidden="1"/>
    </xf>
    <xf numFmtId="169" fontId="10" fillId="3" borderId="17" xfId="15" applyNumberFormat="1" applyFont="1" applyFill="1" applyBorder="1" applyAlignment="1" applyProtection="1">
      <alignment horizontal="left" wrapText="1"/>
      <protection hidden="1"/>
    </xf>
    <xf numFmtId="167" fontId="10" fillId="3" borderId="16" xfId="15" applyNumberFormat="1" applyFont="1" applyFill="1" applyBorder="1" applyAlignment="1" applyProtection="1">
      <alignment horizontal="center"/>
      <protection hidden="1"/>
    </xf>
    <xf numFmtId="165" fontId="8" fillId="0" borderId="13" xfId="11" applyNumberFormat="1" applyFont="1" applyFill="1" applyBorder="1" applyAlignment="1" applyProtection="1">
      <alignment horizontal="center"/>
      <protection hidden="1"/>
    </xf>
    <xf numFmtId="168" fontId="10" fillId="3" borderId="16" xfId="15" applyNumberFormat="1" applyFont="1" applyFill="1" applyBorder="1" applyAlignment="1" applyProtection="1">
      <alignment horizontal="center"/>
      <protection hidden="1"/>
    </xf>
    <xf numFmtId="0" fontId="4" fillId="3" borderId="12" xfId="16" applyFont="1" applyFill="1" applyBorder="1"/>
    <xf numFmtId="167" fontId="4" fillId="3" borderId="13" xfId="15" applyNumberFormat="1" applyFont="1" applyFill="1" applyBorder="1" applyAlignment="1" applyProtection="1">
      <alignment horizontal="center"/>
      <protection hidden="1"/>
    </xf>
    <xf numFmtId="165" fontId="4" fillId="0" borderId="13" xfId="11" applyNumberFormat="1" applyFont="1" applyFill="1" applyBorder="1" applyAlignment="1" applyProtection="1">
      <alignment horizontal="center"/>
      <protection hidden="1"/>
    </xf>
    <xf numFmtId="168" fontId="4" fillId="3" borderId="13" xfId="15" applyNumberFormat="1" applyFont="1" applyFill="1" applyBorder="1" applyAlignment="1" applyProtection="1">
      <alignment horizontal="center"/>
      <protection hidden="1"/>
    </xf>
    <xf numFmtId="164" fontId="4" fillId="0" borderId="14" xfId="4" applyNumberFormat="1" applyFont="1" applyFill="1" applyBorder="1" applyAlignment="1" applyProtection="1">
      <alignment horizontal="right"/>
      <protection hidden="1"/>
    </xf>
    <xf numFmtId="169" fontId="10" fillId="0" borderId="12" xfId="12" applyNumberFormat="1" applyFont="1" applyFill="1" applyBorder="1" applyAlignment="1" applyProtection="1">
      <alignment wrapText="1"/>
      <protection hidden="1"/>
    </xf>
    <xf numFmtId="164" fontId="10" fillId="0" borderId="14" xfId="4" applyNumberFormat="1" applyFont="1" applyFill="1" applyBorder="1" applyAlignment="1" applyProtection="1">
      <alignment horizontal="right" wrapText="1"/>
      <protection hidden="1"/>
    </xf>
    <xf numFmtId="171" fontId="10" fillId="3" borderId="16" xfId="15" applyNumberFormat="1" applyFont="1" applyFill="1" applyBorder="1" applyAlignment="1" applyProtection="1">
      <alignment horizontal="center"/>
      <protection hidden="1"/>
    </xf>
    <xf numFmtId="164" fontId="10" fillId="3" borderId="18" xfId="12" applyNumberFormat="1" applyFont="1" applyFill="1" applyBorder="1" applyAlignment="1" applyProtection="1">
      <alignment wrapText="1"/>
      <protection hidden="1"/>
    </xf>
    <xf numFmtId="167" fontId="2" fillId="3" borderId="13" xfId="15" applyNumberFormat="1" applyFont="1" applyFill="1" applyBorder="1" applyAlignment="1" applyProtection="1">
      <alignment horizontal="center"/>
      <protection hidden="1"/>
    </xf>
    <xf numFmtId="171" fontId="2" fillId="3" borderId="13" xfId="15" applyNumberFormat="1" applyFont="1" applyFill="1" applyBorder="1" applyAlignment="1" applyProtection="1">
      <alignment horizontal="center"/>
      <protection hidden="1"/>
    </xf>
    <xf numFmtId="168" fontId="2" fillId="3" borderId="13" xfId="15" applyNumberFormat="1" applyFont="1" applyFill="1" applyBorder="1" applyAlignment="1" applyProtection="1">
      <alignment horizontal="center"/>
      <protection hidden="1"/>
    </xf>
    <xf numFmtId="164" fontId="2" fillId="3" borderId="14" xfId="11" applyNumberFormat="1" applyFont="1" applyFill="1" applyBorder="1" applyAlignment="1" applyProtection="1">
      <alignment wrapText="1"/>
      <protection hidden="1"/>
    </xf>
    <xf numFmtId="165" fontId="10" fillId="0" borderId="13" xfId="5" applyNumberFormat="1" applyFont="1" applyFill="1" applyBorder="1" applyAlignment="1" applyProtection="1">
      <alignment horizontal="center" wrapText="1"/>
      <protection hidden="1"/>
    </xf>
    <xf numFmtId="165" fontId="2" fillId="0" borderId="13" xfId="5" applyNumberFormat="1" applyFont="1" applyFill="1" applyBorder="1" applyAlignment="1" applyProtection="1">
      <alignment horizontal="center" wrapText="1"/>
      <protection hidden="1"/>
    </xf>
    <xf numFmtId="164" fontId="2" fillId="0" borderId="14" xfId="4" applyNumberFormat="1" applyFont="1" applyFill="1" applyBorder="1" applyAlignment="1" applyProtection="1">
      <alignment horizontal="right" wrapText="1"/>
      <protection hidden="1"/>
    </xf>
    <xf numFmtId="170" fontId="2" fillId="0" borderId="14" xfId="4" applyNumberFormat="1" applyFont="1" applyFill="1" applyBorder="1" applyAlignment="1" applyProtection="1">
      <alignment horizontal="right" wrapText="1"/>
      <protection hidden="1"/>
    </xf>
    <xf numFmtId="0" fontId="8" fillId="0" borderId="19" xfId="7" applyFont="1" applyBorder="1" applyAlignment="1">
      <alignment wrapText="1"/>
    </xf>
    <xf numFmtId="0" fontId="4" fillId="0" borderId="19" xfId="7" applyFont="1" applyBorder="1" applyAlignment="1">
      <alignment wrapText="1"/>
    </xf>
    <xf numFmtId="167" fontId="4" fillId="0" borderId="13" xfId="5" applyNumberFormat="1" applyFont="1" applyFill="1" applyBorder="1" applyAlignment="1" applyProtection="1">
      <alignment horizontal="center"/>
      <protection hidden="1"/>
    </xf>
    <xf numFmtId="165" fontId="4" fillId="0" borderId="13" xfId="5" applyNumberFormat="1" applyFont="1" applyFill="1" applyBorder="1" applyAlignment="1" applyProtection="1">
      <alignment horizontal="center"/>
      <protection hidden="1"/>
    </xf>
    <xf numFmtId="168" fontId="4" fillId="0" borderId="13" xfId="5" applyNumberFormat="1" applyFont="1" applyFill="1" applyBorder="1" applyAlignment="1" applyProtection="1">
      <alignment horizontal="center"/>
      <protection hidden="1"/>
    </xf>
    <xf numFmtId="0" fontId="8" fillId="0" borderId="20" xfId="7" applyFont="1" applyBorder="1" applyAlignment="1">
      <alignment wrapText="1"/>
    </xf>
    <xf numFmtId="170" fontId="8" fillId="2" borderId="14" xfId="13" applyNumberFormat="1" applyFont="1" applyFill="1" applyBorder="1"/>
    <xf numFmtId="0" fontId="10" fillId="0" borderId="15" xfId="13" applyFont="1" applyFill="1" applyBorder="1" applyAlignment="1">
      <alignment horizontal="left" wrapText="1"/>
    </xf>
    <xf numFmtId="49" fontId="10" fillId="4" borderId="21" xfId="9" applyNumberFormat="1" applyFont="1" applyFill="1" applyBorder="1" applyAlignment="1" applyProtection="1">
      <alignment horizontal="center"/>
      <protection hidden="1"/>
    </xf>
    <xf numFmtId="166" fontId="10" fillId="0" borderId="14" xfId="5" applyNumberFormat="1" applyFont="1" applyFill="1" applyBorder="1" applyAlignment="1" applyProtection="1">
      <alignment horizontal="right"/>
      <protection hidden="1"/>
    </xf>
    <xf numFmtId="0" fontId="10" fillId="0" borderId="22" xfId="13" applyFont="1" applyBorder="1" applyAlignment="1">
      <alignment wrapText="1"/>
    </xf>
    <xf numFmtId="167" fontId="10" fillId="0" borderId="23" xfId="8" applyNumberFormat="1" applyFont="1" applyFill="1" applyBorder="1" applyAlignment="1" applyProtection="1">
      <alignment horizontal="center"/>
      <protection hidden="1"/>
    </xf>
    <xf numFmtId="171" fontId="10" fillId="0" borderId="13" xfId="8" applyNumberFormat="1" applyFont="1" applyFill="1" applyBorder="1" applyAlignment="1" applyProtection="1">
      <alignment horizontal="center"/>
      <protection hidden="1"/>
    </xf>
    <xf numFmtId="168" fontId="10" fillId="0" borderId="13" xfId="8" applyNumberFormat="1" applyFont="1" applyFill="1" applyBorder="1" applyAlignment="1" applyProtection="1">
      <alignment horizontal="center"/>
      <protection hidden="1"/>
    </xf>
    <xf numFmtId="0" fontId="10" fillId="4" borderId="24" xfId="0" applyFont="1" applyFill="1" applyBorder="1" applyAlignment="1">
      <alignment wrapText="1"/>
    </xf>
    <xf numFmtId="167" fontId="10" fillId="0" borderId="13" xfId="8" applyNumberFormat="1" applyFont="1" applyFill="1" applyBorder="1" applyAlignment="1" applyProtection="1">
      <alignment horizontal="center"/>
      <protection hidden="1"/>
    </xf>
    <xf numFmtId="171" fontId="10" fillId="0" borderId="16" xfId="8" applyNumberFormat="1" applyFont="1" applyFill="1" applyBorder="1" applyAlignment="1" applyProtection="1">
      <alignment horizontal="center"/>
      <protection hidden="1"/>
    </xf>
    <xf numFmtId="169" fontId="4" fillId="0" borderId="12" xfId="5" applyNumberFormat="1" applyFont="1" applyFill="1" applyBorder="1" applyAlignment="1" applyProtection="1">
      <alignment wrapText="1"/>
      <protection hidden="1"/>
    </xf>
    <xf numFmtId="0" fontId="2" fillId="0" borderId="12" xfId="13" applyFont="1" applyFill="1" applyBorder="1" applyAlignment="1">
      <alignment wrapText="1"/>
    </xf>
    <xf numFmtId="167" fontId="2" fillId="0" borderId="13" xfId="8" applyNumberFormat="1" applyFont="1" applyFill="1" applyBorder="1" applyAlignment="1" applyProtection="1">
      <alignment horizontal="center"/>
      <protection hidden="1"/>
    </xf>
    <xf numFmtId="49" fontId="2" fillId="0" borderId="13" xfId="8" applyNumberFormat="1" applyFont="1" applyFill="1" applyBorder="1" applyAlignment="1" applyProtection="1">
      <alignment horizontal="center"/>
      <protection hidden="1"/>
    </xf>
    <xf numFmtId="168" fontId="2" fillId="0" borderId="13" xfId="8" applyNumberFormat="1" applyFont="1" applyFill="1" applyBorder="1" applyAlignment="1" applyProtection="1">
      <alignment horizontal="center"/>
      <protection hidden="1"/>
    </xf>
    <xf numFmtId="0" fontId="10" fillId="2" borderId="12" xfId="7" applyFont="1" applyFill="1" applyBorder="1" applyAlignment="1">
      <alignment horizontal="left" vertical="top" wrapText="1"/>
    </xf>
    <xf numFmtId="0" fontId="2" fillId="2" borderId="12" xfId="7" applyFont="1" applyFill="1" applyBorder="1" applyAlignment="1">
      <alignment horizontal="left" vertical="top" wrapText="1"/>
    </xf>
    <xf numFmtId="0" fontId="3" fillId="0" borderId="0" xfId="23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25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27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17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49" fontId="0" fillId="0" borderId="13" xfId="0" applyNumberFormat="1" applyBorder="1" applyAlignment="1">
      <alignment horizontal="left"/>
    </xf>
    <xf numFmtId="164" fontId="0" fillId="0" borderId="14" xfId="0" applyNumberFormat="1" applyFont="1" applyBorder="1" applyAlignment="1">
      <alignment horizontal="right"/>
    </xf>
    <xf numFmtId="170" fontId="0" fillId="0" borderId="14" xfId="0" applyNumberFormat="1" applyFont="1" applyBorder="1" applyAlignment="1">
      <alignment horizontal="right"/>
    </xf>
    <xf numFmtId="0" fontId="0" fillId="0" borderId="12" xfId="0" applyBorder="1"/>
    <xf numFmtId="0" fontId="0" fillId="0" borderId="13" xfId="0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right"/>
    </xf>
    <xf numFmtId="0" fontId="24" fillId="0" borderId="12" xfId="0" applyFont="1" applyBorder="1"/>
    <xf numFmtId="0" fontId="24" fillId="0" borderId="13" xfId="0" applyFont="1" applyBorder="1"/>
    <xf numFmtId="0" fontId="24" fillId="0" borderId="13" xfId="0" applyFont="1" applyFill="1" applyBorder="1" applyAlignment="1">
      <alignment horizontal="right"/>
    </xf>
    <xf numFmtId="0" fontId="24" fillId="0" borderId="13" xfId="0" applyFont="1" applyBorder="1" applyAlignment="1">
      <alignment horizontal="left"/>
    </xf>
    <xf numFmtId="164" fontId="24" fillId="0" borderId="13" xfId="0" applyNumberFormat="1" applyFont="1" applyFill="1" applyBorder="1" applyAlignment="1">
      <alignment horizontal="right"/>
    </xf>
    <xf numFmtId="170" fontId="0" fillId="0" borderId="14" xfId="0" applyNumberFormat="1" applyFon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49" fontId="0" fillId="0" borderId="23" xfId="0" applyNumberFormat="1" applyBorder="1" applyAlignment="1">
      <alignment horizontal="left"/>
    </xf>
    <xf numFmtId="170" fontId="0" fillId="0" borderId="28" xfId="0" applyNumberFormat="1" applyFont="1" applyFill="1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left"/>
    </xf>
    <xf numFmtId="164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24" fillId="0" borderId="25" xfId="0" applyFont="1" applyBorder="1"/>
    <xf numFmtId="0" fontId="24" fillId="0" borderId="26" xfId="0" applyFont="1" applyBorder="1" applyAlignment="1">
      <alignment horizontal="left"/>
    </xf>
    <xf numFmtId="0" fontId="24" fillId="0" borderId="26" xfId="0" applyFont="1" applyBorder="1" applyAlignment="1">
      <alignment horizontal="right"/>
    </xf>
    <xf numFmtId="49" fontId="24" fillId="0" borderId="26" xfId="0" applyNumberFormat="1" applyFont="1" applyBorder="1"/>
    <xf numFmtId="164" fontId="24" fillId="0" borderId="27" xfId="0" applyNumberFormat="1" applyFont="1" applyBorder="1" applyAlignment="1">
      <alignment horizontal="right"/>
    </xf>
    <xf numFmtId="0" fontId="24" fillId="0" borderId="0" xfId="0" applyFont="1"/>
    <xf numFmtId="0" fontId="24" fillId="0" borderId="17" xfId="0" applyFont="1" applyBorder="1"/>
    <xf numFmtId="0" fontId="24" fillId="0" borderId="16" xfId="0" applyFont="1" applyBorder="1" applyAlignment="1">
      <alignment horizontal="left" wrapText="1"/>
    </xf>
    <xf numFmtId="164" fontId="24" fillId="0" borderId="16" xfId="0" applyNumberFormat="1" applyFont="1" applyBorder="1"/>
    <xf numFmtId="0" fontId="24" fillId="0" borderId="16" xfId="0" applyFont="1" applyBorder="1"/>
    <xf numFmtId="49" fontId="24" fillId="0" borderId="16" xfId="0" applyNumberFormat="1" applyFont="1" applyBorder="1"/>
    <xf numFmtId="0" fontId="24" fillId="0" borderId="18" xfId="0" applyFont="1" applyBorder="1"/>
    <xf numFmtId="0" fontId="24" fillId="0" borderId="8" xfId="0" applyFont="1" applyBorder="1"/>
    <xf numFmtId="0" fontId="0" fillId="0" borderId="13" xfId="0" applyBorder="1" applyAlignment="1">
      <alignment horizontal="left" wrapText="1"/>
    </xf>
    <xf numFmtId="170" fontId="25" fillId="0" borderId="13" xfId="0" applyNumberFormat="1" applyFont="1" applyFill="1" applyBorder="1" applyAlignment="1">
      <alignment horizontal="right"/>
    </xf>
    <xf numFmtId="0" fontId="24" fillId="0" borderId="9" xfId="0" applyFont="1" applyBorder="1"/>
    <xf numFmtId="49" fontId="24" fillId="0" borderId="9" xfId="0" applyNumberFormat="1" applyFont="1" applyBorder="1"/>
    <xf numFmtId="0" fontId="24" fillId="0" borderId="10" xfId="0" applyFont="1" applyBorder="1"/>
    <xf numFmtId="0" fontId="0" fillId="0" borderId="5" xfId="0" applyBorder="1"/>
    <xf numFmtId="0" fontId="0" fillId="0" borderId="6" xfId="0" applyBorder="1" applyAlignment="1">
      <alignment horizontal="left"/>
    </xf>
    <xf numFmtId="164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9" fontId="0" fillId="0" borderId="6" xfId="0" applyNumberFormat="1" applyBorder="1"/>
    <xf numFmtId="0" fontId="0" fillId="0" borderId="29" xfId="0" applyFill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70" fontId="0" fillId="0" borderId="14" xfId="0" applyNumberFormat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170" fontId="0" fillId="0" borderId="14" xfId="0" applyNumberFormat="1" applyFill="1" applyBorder="1" applyAlignment="1">
      <alignment horizontal="right"/>
    </xf>
    <xf numFmtId="170" fontId="0" fillId="0" borderId="28" xfId="0" applyNumberFormat="1" applyFill="1" applyBorder="1" applyAlignment="1">
      <alignment horizontal="right"/>
    </xf>
    <xf numFmtId="0" fontId="0" fillId="0" borderId="8" xfId="0" applyBorder="1"/>
    <xf numFmtId="0" fontId="0" fillId="0" borderId="9" xfId="0" applyBorder="1" applyAlignment="1">
      <alignment horizontal="left"/>
    </xf>
    <xf numFmtId="164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49" fontId="0" fillId="0" borderId="9" xfId="0" applyNumberFormat="1" applyBorder="1" applyAlignment="1">
      <alignment horizontal="left"/>
    </xf>
    <xf numFmtId="170" fontId="0" fillId="0" borderId="10" xfId="0" applyNumberFormat="1" applyFill="1" applyBorder="1" applyAlignment="1">
      <alignment horizontal="right"/>
    </xf>
    <xf numFmtId="170" fontId="24" fillId="0" borderId="16" xfId="0" applyNumberFormat="1" applyFont="1" applyBorder="1"/>
    <xf numFmtId="0" fontId="0" fillId="0" borderId="0" xfId="0" applyFont="1"/>
    <xf numFmtId="164" fontId="0" fillId="0" borderId="10" xfId="0" applyNumberFormat="1" applyFill="1" applyBorder="1" applyAlignment="1">
      <alignment horizontal="right"/>
    </xf>
    <xf numFmtId="0" fontId="2" fillId="0" borderId="0" xfId="21" applyFont="1"/>
    <xf numFmtId="0" fontId="3" fillId="0" borderId="0" xfId="3" applyFont="1" applyAlignment="1">
      <alignment horizontal="right"/>
    </xf>
    <xf numFmtId="0" fontId="26" fillId="0" borderId="0" xfId="21" applyFont="1"/>
    <xf numFmtId="0" fontId="14" fillId="0" borderId="0" xfId="21"/>
    <xf numFmtId="0" fontId="5" fillId="0" borderId="0" xfId="3" applyFont="1" applyAlignment="1">
      <alignment horizontal="right"/>
    </xf>
    <xf numFmtId="0" fontId="28" fillId="0" borderId="0" xfId="21" applyFont="1" applyAlignment="1">
      <alignment horizontal="center" wrapText="1"/>
    </xf>
    <xf numFmtId="0" fontId="23" fillId="0" borderId="0" xfId="21" applyFont="1" applyAlignment="1">
      <alignment horizontal="center"/>
    </xf>
    <xf numFmtId="0" fontId="24" fillId="0" borderId="8" xfId="21" applyFont="1" applyBorder="1" applyAlignment="1">
      <alignment horizontal="center"/>
    </xf>
    <xf numFmtId="0" fontId="24" fillId="0" borderId="26" xfId="21" applyFont="1" applyBorder="1" applyAlignment="1">
      <alignment horizontal="center"/>
    </xf>
    <xf numFmtId="0" fontId="24" fillId="0" borderId="32" xfId="21" applyFont="1" applyBorder="1" applyAlignment="1">
      <alignment horizontal="center"/>
    </xf>
    <xf numFmtId="0" fontId="24" fillId="0" borderId="33" xfId="21" applyFont="1" applyBorder="1" applyAlignment="1">
      <alignment horizontal="center"/>
    </xf>
    <xf numFmtId="0" fontId="24" fillId="0" borderId="9" xfId="21" applyFont="1" applyBorder="1" applyAlignment="1">
      <alignment horizontal="center"/>
    </xf>
    <xf numFmtId="0" fontId="24" fillId="0" borderId="10" xfId="21" applyFont="1" applyBorder="1" applyAlignment="1">
      <alignment horizontal="center"/>
    </xf>
    <xf numFmtId="0" fontId="29" fillId="0" borderId="2" xfId="14" applyFont="1" applyBorder="1"/>
    <xf numFmtId="0" fontId="30" fillId="0" borderId="13" xfId="0" applyFont="1" applyBorder="1" applyAlignment="1">
      <alignment wrapText="1"/>
    </xf>
    <xf numFmtId="170" fontId="31" fillId="0" borderId="16" xfId="0" applyNumberFormat="1" applyFont="1" applyBorder="1"/>
    <xf numFmtId="0" fontId="29" fillId="0" borderId="3" xfId="14" applyFont="1" applyBorder="1"/>
    <xf numFmtId="1" fontId="29" fillId="0" borderId="3" xfId="14" applyNumberFormat="1" applyFont="1" applyBorder="1"/>
    <xf numFmtId="170" fontId="32" fillId="0" borderId="3" xfId="25" applyNumberFormat="1" applyFont="1" applyBorder="1" applyAlignment="1">
      <alignment horizontal="right"/>
    </xf>
    <xf numFmtId="170" fontId="22" fillId="0" borderId="11" xfId="21" applyNumberFormat="1" applyFont="1" applyBorder="1" applyAlignment="1">
      <alignment horizontal="right"/>
    </xf>
    <xf numFmtId="0" fontId="29" fillId="0" borderId="12" xfId="14" applyFont="1" applyBorder="1"/>
    <xf numFmtId="170" fontId="31" fillId="0" borderId="13" xfId="0" applyNumberFormat="1" applyFont="1" applyBorder="1"/>
    <xf numFmtId="0" fontId="29" fillId="0" borderId="16" xfId="14" applyFont="1" applyBorder="1"/>
    <xf numFmtId="1" fontId="29" fillId="0" borderId="13" xfId="14" applyNumberFormat="1" applyFont="1" applyBorder="1"/>
    <xf numFmtId="170" fontId="32" fillId="0" borderId="13" xfId="25" applyNumberFormat="1" applyFont="1" applyBorder="1" applyAlignment="1">
      <alignment horizontal="right"/>
    </xf>
    <xf numFmtId="170" fontId="22" fillId="0" borderId="14" xfId="21" applyNumberFormat="1" applyFont="1" applyBorder="1" applyAlignment="1">
      <alignment horizontal="right"/>
    </xf>
    <xf numFmtId="0" fontId="29" fillId="0" borderId="13" xfId="14" applyFont="1" applyBorder="1"/>
    <xf numFmtId="1" fontId="29" fillId="0" borderId="16" xfId="14" applyNumberFormat="1" applyFont="1" applyBorder="1"/>
    <xf numFmtId="170" fontId="32" fillId="0" borderId="16" xfId="25" applyNumberFormat="1" applyFont="1" applyBorder="1" applyAlignment="1">
      <alignment horizontal="right"/>
    </xf>
    <xf numFmtId="166" fontId="29" fillId="0" borderId="13" xfId="14" applyNumberFormat="1" applyFont="1" applyBorder="1"/>
    <xf numFmtId="166" fontId="22" fillId="0" borderId="14" xfId="21" applyNumberFormat="1" applyFont="1" applyBorder="1" applyAlignment="1">
      <alignment horizontal="right"/>
    </xf>
    <xf numFmtId="0" fontId="29" fillId="0" borderId="5" xfId="14" applyFont="1" applyBorder="1"/>
    <xf numFmtId="0" fontId="31" fillId="0" borderId="6" xfId="0" applyFont="1" applyBorder="1"/>
    <xf numFmtId="170" fontId="31" fillId="0" borderId="6" xfId="0" applyNumberFormat="1" applyFont="1" applyBorder="1"/>
    <xf numFmtId="1" fontId="29" fillId="0" borderId="6" xfId="14" applyNumberFormat="1" applyFont="1" applyBorder="1"/>
    <xf numFmtId="1" fontId="32" fillId="0" borderId="6" xfId="25" applyNumberFormat="1" applyFont="1" applyBorder="1" applyAlignment="1">
      <alignment horizontal="right"/>
    </xf>
    <xf numFmtId="170" fontId="22" fillId="0" borderId="29" xfId="21" applyNumberFormat="1" applyFont="1" applyBorder="1" applyAlignment="1">
      <alignment horizontal="right"/>
    </xf>
    <xf numFmtId="0" fontId="22" fillId="0" borderId="34" xfId="21" applyFont="1" applyFill="1" applyBorder="1" applyAlignment="1">
      <alignment horizontal="center"/>
    </xf>
    <xf numFmtId="0" fontId="22" fillId="0" borderId="31" xfId="21" applyFont="1" applyFill="1" applyBorder="1" applyAlignment="1">
      <alignment horizontal="right"/>
    </xf>
    <xf numFmtId="170" fontId="22" fillId="0" borderId="31" xfId="21" applyNumberFormat="1" applyFont="1" applyFill="1" applyBorder="1" applyAlignment="1">
      <alignment horizontal="right"/>
    </xf>
    <xf numFmtId="166" fontId="22" fillId="0" borderId="31" xfId="21" applyNumberFormat="1" applyFont="1" applyFill="1" applyBorder="1" applyAlignment="1">
      <alignment horizontal="right"/>
    </xf>
    <xf numFmtId="170" fontId="22" fillId="0" borderId="31" xfId="21" applyNumberFormat="1" applyFont="1" applyBorder="1" applyAlignment="1">
      <alignment horizontal="right"/>
    </xf>
    <xf numFmtId="166" fontId="22" fillId="0" borderId="31" xfId="21" applyNumberFormat="1" applyFont="1" applyBorder="1" applyAlignment="1">
      <alignment horizontal="right"/>
    </xf>
    <xf numFmtId="0" fontId="22" fillId="0" borderId="0" xfId="21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21" applyFont="1" applyFill="1" applyAlignment="1">
      <alignment horizontal="center" wrapText="1"/>
    </xf>
    <xf numFmtId="0" fontId="10" fillId="0" borderId="2" xfId="21" applyFont="1" applyBorder="1" applyAlignment="1">
      <alignment horizontal="center" vertical="center" wrapText="1"/>
    </xf>
    <xf numFmtId="0" fontId="10" fillId="0" borderId="5" xfId="21" applyFont="1" applyBorder="1" applyAlignment="1">
      <alignment horizontal="center" vertical="center" wrapText="1"/>
    </xf>
    <xf numFmtId="0" fontId="10" fillId="0" borderId="3" xfId="21" applyFont="1" applyBorder="1" applyAlignment="1">
      <alignment horizontal="center" vertical="center" wrapText="1"/>
    </xf>
    <xf numFmtId="0" fontId="10" fillId="0" borderId="6" xfId="21" applyFont="1" applyBorder="1" applyAlignment="1">
      <alignment horizontal="center" vertical="center" wrapText="1"/>
    </xf>
    <xf numFmtId="0" fontId="10" fillId="0" borderId="30" xfId="21" applyFont="1" applyBorder="1" applyAlignment="1">
      <alignment horizontal="center" vertical="center" wrapText="1"/>
    </xf>
    <xf numFmtId="0" fontId="10" fillId="0" borderId="31" xfId="21" applyFont="1" applyBorder="1" applyAlignment="1">
      <alignment horizontal="center" vertical="center" wrapText="1"/>
    </xf>
    <xf numFmtId="0" fontId="10" fillId="0" borderId="11" xfId="21" applyFont="1" applyBorder="1" applyAlignment="1">
      <alignment horizontal="center" vertical="center" wrapText="1"/>
    </xf>
    <xf numFmtId="0" fontId="10" fillId="0" borderId="29" xfId="21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 wrapText="1"/>
    </xf>
    <xf numFmtId="0" fontId="7" fillId="0" borderId="0" xfId="2" applyFont="1" applyAlignment="1">
      <alignment horizontal="center"/>
    </xf>
    <xf numFmtId="0" fontId="8" fillId="0" borderId="1" xfId="2" applyFont="1" applyBorder="1" applyAlignment="1">
      <alignment horizont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</cellXfs>
  <cellStyles count="26">
    <cellStyle name="Обычный" xfId="0" builtinId="0"/>
    <cellStyle name="Обычный 2" xfId="17"/>
    <cellStyle name="Обычный 2 2" xfId="18"/>
    <cellStyle name="Обычный 2 3" xfId="19"/>
    <cellStyle name="Обычный 2_Форма № 2 2010 г." xfId="20"/>
    <cellStyle name="Обычный 3" xfId="21"/>
    <cellStyle name="Обычный 4" xfId="22"/>
    <cellStyle name="Обычный_2009 2" xfId="3"/>
    <cellStyle name="Обычный_2009_Бюджет 2013 г." xfId="10"/>
    <cellStyle name="Обычный_2009_Приложение к бюджету на 2012 г." xfId="2"/>
    <cellStyle name="Обычный_2009_Приложение к бюджету на 2012 г.1" xfId="23"/>
    <cellStyle name="Обычный_2009_Форма № 2 2010 г." xfId="7"/>
    <cellStyle name="Обычный_2009_ФОРМА № 2 2011 г" xfId="13"/>
    <cellStyle name="Обычный_Tmp2" xfId="5"/>
    <cellStyle name="Обычный_Tmp2 2" xfId="12"/>
    <cellStyle name="Обычный_Tmp2_Бюджет 2012 г." xfId="15"/>
    <cellStyle name="Обычный_Tmp2_Бюджет 2013 г." xfId="11"/>
    <cellStyle name="Обычный_Tmp2_Приложение к бюджету на 2012 г." xfId="4"/>
    <cellStyle name="Обычный_Tmp2_Форма № 2 2010 г." xfId="9"/>
    <cellStyle name="Обычный_Tmp2_ФОРМА № 2 2011 г 2" xfId="8"/>
    <cellStyle name="Обычный_Tmp3_Бюджет 2013 г." xfId="6"/>
    <cellStyle name="Обычный_Приложение к бюджету на 2010г. 2" xfId="16"/>
    <cellStyle name="Обычный_Приложение к бюджету на 2012 г." xfId="25"/>
    <cellStyle name="Обычный_Расшифровка по поселениям на 2009 год" xfId="14"/>
    <cellStyle name="Процентный" xfId="1" builtinId="5"/>
    <cellStyle name="Финансовый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-intel05ru-/Desktop/&#1041;&#1102;&#1076;&#1078;&#1077;&#1090;&#1072;%20&#1085;&#1072;%2023%20&#1075;&#1086;&#1076;%20-%20&#1086;&#1089;&#1085;&#1086;&#1074;&#1072;/&#1055;&#1088;&#1080;&#1083;&#1086;&#1078;&#1077;&#1085;&#1080;&#1077;_&#1082;_&#1073;&#1102;&#1076;&#1078;&#1077;&#1090;&#1091;_&#1085;&#1072;_2023_&#1075;&#1086;&#1076;%20&#1089;%201-&#1087;&#1086;%2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4"/>
      <sheetName val="Приложение 23"/>
      <sheetName val="Приложение 22"/>
      <sheetName val="Приложение 21"/>
      <sheetName val="Приложение 20"/>
      <sheetName val="Приложение 19"/>
      <sheetName val="Приложение 18"/>
      <sheetName val="Приложение 17"/>
      <sheetName val="Приложение 16"/>
      <sheetName val="Приложение 15"/>
      <sheetName val="Приложение 14"/>
      <sheetName val="Приложение 13"/>
      <sheetName val="Приложение 12"/>
      <sheetName val="Приложение 11"/>
      <sheetName val="Приложение 9"/>
      <sheetName val="Приложение 7"/>
      <sheetName val="Приложение 6."/>
      <sheetName val="Приложение 5."/>
      <sheetName val="Приложение 4."/>
      <sheetName val="Приложение 3"/>
      <sheetName val="Приложение 2"/>
      <sheetName val="Приложение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>
        <row r="16">
          <cell r="F16">
            <v>39347.958999999995</v>
          </cell>
        </row>
        <row r="71">
          <cell r="F71">
            <v>2501.8000000000002</v>
          </cell>
        </row>
        <row r="73">
          <cell r="F73">
            <v>6774.6030000000001</v>
          </cell>
        </row>
        <row r="83">
          <cell r="F83">
            <v>42120.443999999996</v>
          </cell>
        </row>
        <row r="94">
          <cell r="F94">
            <v>19077.298999999999</v>
          </cell>
        </row>
        <row r="102">
          <cell r="F102">
            <v>773052.32310000004</v>
          </cell>
        </row>
        <row r="169">
          <cell r="F169">
            <v>50123.766280000003</v>
          </cell>
        </row>
        <row r="188">
          <cell r="F188">
            <v>11202.300000000001</v>
          </cell>
        </row>
        <row r="199">
          <cell r="F199">
            <v>34262.787000000004</v>
          </cell>
        </row>
        <row r="207">
          <cell r="F207">
            <v>3822</v>
          </cell>
        </row>
        <row r="209">
          <cell r="F209">
            <v>22</v>
          </cell>
        </row>
        <row r="211">
          <cell r="F211">
            <v>67588</v>
          </cell>
        </row>
      </sheetData>
      <sheetData sheetId="15">
        <row r="17">
          <cell r="G17">
            <v>1375.6769999999999</v>
          </cell>
        </row>
        <row r="18">
          <cell r="G18">
            <v>415.45400000000001</v>
          </cell>
        </row>
        <row r="20">
          <cell r="G20">
            <v>10835.111999999999</v>
          </cell>
        </row>
        <row r="21">
          <cell r="G21">
            <v>3272.2040000000002</v>
          </cell>
        </row>
        <row r="22">
          <cell r="G22">
            <v>519</v>
          </cell>
        </row>
        <row r="23">
          <cell r="G23">
            <v>260.47699999999998</v>
          </cell>
        </row>
        <row r="24">
          <cell r="G24">
            <v>10</v>
          </cell>
        </row>
        <row r="25">
          <cell r="G25">
            <v>0</v>
          </cell>
        </row>
        <row r="26">
          <cell r="G26">
            <v>388</v>
          </cell>
        </row>
        <row r="27">
          <cell r="G27">
            <v>274.96199999999999</v>
          </cell>
        </row>
        <row r="28">
          <cell r="G28">
            <v>83.037999999999997</v>
          </cell>
        </row>
        <row r="29">
          <cell r="G29">
            <v>30</v>
          </cell>
        </row>
        <row r="30">
          <cell r="G30">
            <v>388</v>
          </cell>
        </row>
        <row r="31">
          <cell r="G31">
            <v>284.94600000000003</v>
          </cell>
        </row>
        <row r="32">
          <cell r="G32">
            <v>86.054000000000002</v>
          </cell>
        </row>
        <row r="33">
          <cell r="G33">
            <v>17</v>
          </cell>
        </row>
        <row r="35">
          <cell r="G35">
            <v>1.07</v>
          </cell>
        </row>
        <row r="37">
          <cell r="G37">
            <v>2000</v>
          </cell>
        </row>
        <row r="38">
          <cell r="G38">
            <v>0</v>
          </cell>
        </row>
        <row r="40">
          <cell r="G40">
            <v>206.6</v>
          </cell>
        </row>
        <row r="42">
          <cell r="G42">
            <v>1100</v>
          </cell>
        </row>
        <row r="43">
          <cell r="G43">
            <v>107.13</v>
          </cell>
        </row>
        <row r="44">
          <cell r="G44">
            <v>32</v>
          </cell>
        </row>
        <row r="45">
          <cell r="G45">
            <v>3</v>
          </cell>
        </row>
        <row r="46">
          <cell r="G46">
            <v>2400</v>
          </cell>
        </row>
        <row r="47">
          <cell r="G47">
            <v>2501.8000000000002</v>
          </cell>
        </row>
        <row r="49">
          <cell r="G49">
            <v>850</v>
          </cell>
        </row>
        <row r="50">
          <cell r="G50">
            <v>150</v>
          </cell>
        </row>
        <row r="51">
          <cell r="G51">
            <v>150</v>
          </cell>
        </row>
        <row r="52">
          <cell r="G52">
            <v>150</v>
          </cell>
        </row>
        <row r="53">
          <cell r="G53">
            <v>150</v>
          </cell>
        </row>
        <row r="55">
          <cell r="G55">
            <v>1675.8989999999999</v>
          </cell>
        </row>
        <row r="56">
          <cell r="G56">
            <v>506.12200000000001</v>
          </cell>
        </row>
        <row r="57">
          <cell r="G57">
            <v>0</v>
          </cell>
        </row>
        <row r="59">
          <cell r="G59">
            <v>16415</v>
          </cell>
        </row>
        <row r="60">
          <cell r="G60">
            <v>2426.5390000000002</v>
          </cell>
        </row>
        <row r="61">
          <cell r="G61">
            <v>20846.883999999998</v>
          </cell>
        </row>
        <row r="63">
          <cell r="G63">
            <v>150</v>
          </cell>
        </row>
        <row r="64">
          <cell r="G64">
            <v>100</v>
          </cell>
        </row>
        <row r="66">
          <cell r="G66">
            <v>2375</v>
          </cell>
        </row>
        <row r="67">
          <cell r="G67">
            <v>10996.089</v>
          </cell>
        </row>
        <row r="70">
          <cell r="G70">
            <v>500</v>
          </cell>
        </row>
        <row r="72">
          <cell r="G72">
            <v>5206.21</v>
          </cell>
        </row>
        <row r="75">
          <cell r="G75">
            <v>466.2</v>
          </cell>
        </row>
        <row r="76">
          <cell r="G76">
            <v>602.29999999999995</v>
          </cell>
        </row>
        <row r="78">
          <cell r="G78">
            <v>9201.9369999999999</v>
          </cell>
        </row>
        <row r="79">
          <cell r="G79">
            <v>47.015999999999998</v>
          </cell>
        </row>
        <row r="80">
          <cell r="G80">
            <v>47.015999999999998</v>
          </cell>
        </row>
        <row r="81">
          <cell r="G81">
            <v>47.015999999999998</v>
          </cell>
        </row>
        <row r="82">
          <cell r="G82">
            <v>47.015000000000001</v>
          </cell>
        </row>
        <row r="84">
          <cell r="G84">
            <v>19645.04</v>
          </cell>
        </row>
        <row r="86">
          <cell r="G86">
            <v>0</v>
          </cell>
        </row>
        <row r="87">
          <cell r="G87">
            <v>100</v>
          </cell>
        </row>
        <row r="88">
          <cell r="G88">
            <v>0</v>
          </cell>
        </row>
        <row r="90">
          <cell r="G90">
            <v>4432.1329599999999</v>
          </cell>
        </row>
        <row r="92">
          <cell r="G92">
            <v>1582</v>
          </cell>
        </row>
        <row r="93">
          <cell r="G93">
            <v>5098</v>
          </cell>
        </row>
        <row r="95">
          <cell r="G95">
            <v>3441.6</v>
          </cell>
        </row>
        <row r="97">
          <cell r="G97">
            <v>572.96500000000003</v>
          </cell>
        </row>
        <row r="98">
          <cell r="G98">
            <v>173.035</v>
          </cell>
        </row>
        <row r="100">
          <cell r="G100">
            <v>30</v>
          </cell>
        </row>
        <row r="103">
          <cell r="G103">
            <v>400</v>
          </cell>
        </row>
        <row r="104">
          <cell r="G104">
            <v>150</v>
          </cell>
        </row>
        <row r="105">
          <cell r="G105">
            <v>33310.146000000001</v>
          </cell>
        </row>
        <row r="106">
          <cell r="G106">
            <v>309.24799999999999</v>
          </cell>
        </row>
        <row r="107">
          <cell r="G107">
            <v>93.393000000000001</v>
          </cell>
        </row>
        <row r="108">
          <cell r="G108">
            <v>3822</v>
          </cell>
        </row>
        <row r="109">
          <cell r="G109">
            <v>22</v>
          </cell>
        </row>
        <row r="111">
          <cell r="G111">
            <v>67588</v>
          </cell>
        </row>
        <row r="115">
          <cell r="G115">
            <v>570.51900000000001</v>
          </cell>
        </row>
        <row r="116">
          <cell r="G116">
            <v>172.297</v>
          </cell>
        </row>
        <row r="117">
          <cell r="G117">
            <v>99.45</v>
          </cell>
        </row>
        <row r="118">
          <cell r="G118">
            <v>863.78399999999999</v>
          </cell>
        </row>
        <row r="119">
          <cell r="G119">
            <v>260.863</v>
          </cell>
        </row>
        <row r="122">
          <cell r="G122">
            <v>684.66099999999994</v>
          </cell>
        </row>
        <row r="123">
          <cell r="G123">
            <v>206.768</v>
          </cell>
        </row>
        <row r="124">
          <cell r="G124">
            <v>262.45</v>
          </cell>
        </row>
        <row r="126">
          <cell r="G126">
            <v>2597.652</v>
          </cell>
        </row>
        <row r="127">
          <cell r="G127">
            <v>784.49099999999999</v>
          </cell>
        </row>
        <row r="128">
          <cell r="G128">
            <v>108.38499999999999</v>
          </cell>
        </row>
        <row r="131">
          <cell r="G131">
            <v>1565.559</v>
          </cell>
        </row>
        <row r="132">
          <cell r="G132">
            <v>472.79899999999998</v>
          </cell>
        </row>
        <row r="136">
          <cell r="G136">
            <v>3977.1729999999998</v>
          </cell>
        </row>
        <row r="137">
          <cell r="G137">
            <v>1201.106</v>
          </cell>
        </row>
        <row r="138">
          <cell r="G138">
            <v>467.45</v>
          </cell>
        </row>
        <row r="139">
          <cell r="G139">
            <v>1713</v>
          </cell>
        </row>
        <row r="140">
          <cell r="G140">
            <v>25.827999999999999</v>
          </cell>
        </row>
        <row r="142">
          <cell r="G142">
            <v>3665.248</v>
          </cell>
        </row>
        <row r="143">
          <cell r="G143">
            <v>1106.905</v>
          </cell>
        </row>
        <row r="145">
          <cell r="G145">
            <v>552.45000000000005</v>
          </cell>
        </row>
        <row r="148">
          <cell r="G148">
            <v>2884.5790000000002</v>
          </cell>
        </row>
        <row r="149">
          <cell r="G149">
            <v>871.14300000000003</v>
          </cell>
        </row>
        <row r="150">
          <cell r="G150">
            <v>2225.5999999999995</v>
          </cell>
        </row>
        <row r="151">
          <cell r="G151">
            <v>268.77499999999998</v>
          </cell>
        </row>
        <row r="152">
          <cell r="G152">
            <v>53.734000000000002</v>
          </cell>
        </row>
        <row r="154">
          <cell r="G154">
            <v>13405.415000000001</v>
          </cell>
        </row>
        <row r="155">
          <cell r="G155">
            <v>4048.4349999999999</v>
          </cell>
        </row>
        <row r="157">
          <cell r="G157">
            <v>99</v>
          </cell>
        </row>
        <row r="160">
          <cell r="G160">
            <v>3615.4690000000001</v>
          </cell>
        </row>
        <row r="161">
          <cell r="G161">
            <v>1091.8720000000001</v>
          </cell>
        </row>
        <row r="162">
          <cell r="G162">
            <v>2755.65</v>
          </cell>
        </row>
        <row r="163">
          <cell r="G163">
            <v>1223.711</v>
          </cell>
        </row>
        <row r="164">
          <cell r="G164">
            <v>45.703000000000003</v>
          </cell>
        </row>
        <row r="166">
          <cell r="G166">
            <v>15896.246999999999</v>
          </cell>
        </row>
        <row r="167">
          <cell r="G167">
            <v>4800.6660000000002</v>
          </cell>
        </row>
        <row r="169">
          <cell r="G169">
            <v>108</v>
          </cell>
        </row>
        <row r="172">
          <cell r="G172">
            <v>1949.04</v>
          </cell>
        </row>
        <row r="173">
          <cell r="G173">
            <v>588.61</v>
          </cell>
        </row>
        <row r="174">
          <cell r="G174">
            <v>1038.3499999999999</v>
          </cell>
        </row>
        <row r="175">
          <cell r="G175">
            <v>1326.7639999999999</v>
          </cell>
        </row>
        <row r="176">
          <cell r="G176">
            <v>28.329000000000001</v>
          </cell>
        </row>
        <row r="178">
          <cell r="G178">
            <v>8061.607</v>
          </cell>
        </row>
        <row r="179">
          <cell r="G179">
            <v>2434.605</v>
          </cell>
        </row>
        <row r="183">
          <cell r="G183">
            <v>3225.6610000000001</v>
          </cell>
        </row>
        <row r="184">
          <cell r="G184">
            <v>974.15</v>
          </cell>
        </row>
        <row r="185">
          <cell r="G185">
            <v>1300.1500000000001</v>
          </cell>
        </row>
        <row r="186">
          <cell r="G186">
            <v>920.70299999999997</v>
          </cell>
        </row>
        <row r="187">
          <cell r="G187">
            <v>29.22</v>
          </cell>
        </row>
        <row r="189">
          <cell r="G189">
            <v>10457.942999999999</v>
          </cell>
        </row>
        <row r="190">
          <cell r="G190">
            <v>3158.299</v>
          </cell>
        </row>
        <row r="194">
          <cell r="G194">
            <v>2056.2370000000001</v>
          </cell>
        </row>
        <row r="195">
          <cell r="G195">
            <v>620.98400000000004</v>
          </cell>
        </row>
        <row r="196">
          <cell r="G196">
            <v>1596.25</v>
          </cell>
        </row>
        <row r="197">
          <cell r="G197">
            <v>443.18</v>
          </cell>
        </row>
        <row r="198">
          <cell r="G198">
            <v>151.47999999999999</v>
          </cell>
        </row>
        <row r="200">
          <cell r="G200">
            <v>7447.7889999999998</v>
          </cell>
        </row>
        <row r="201">
          <cell r="G201">
            <v>2249.232</v>
          </cell>
        </row>
        <row r="205">
          <cell r="G205">
            <v>1276.6210000000001</v>
          </cell>
        </row>
        <row r="206">
          <cell r="G206">
            <v>385.54</v>
          </cell>
        </row>
        <row r="207">
          <cell r="G207">
            <v>1095.25</v>
          </cell>
        </row>
        <row r="208">
          <cell r="G208">
            <v>164.56</v>
          </cell>
        </row>
        <row r="209">
          <cell r="G209">
            <v>10.157</v>
          </cell>
        </row>
        <row r="211">
          <cell r="G211">
            <v>2652.6770000000001</v>
          </cell>
        </row>
        <row r="212">
          <cell r="G212">
            <v>801.10799999999995</v>
          </cell>
        </row>
        <row r="216">
          <cell r="G216">
            <v>1422.799</v>
          </cell>
        </row>
        <row r="217">
          <cell r="G217">
            <v>429.685</v>
          </cell>
        </row>
        <row r="218">
          <cell r="G218">
            <v>396.84999999999997</v>
          </cell>
        </row>
        <row r="219">
          <cell r="G219">
            <v>427.57</v>
          </cell>
        </row>
        <row r="220">
          <cell r="G220">
            <v>10.786999999999999</v>
          </cell>
        </row>
        <row r="222">
          <cell r="G222">
            <v>3162.9520000000002</v>
          </cell>
        </row>
        <row r="223">
          <cell r="G223">
            <v>955.21199999999999</v>
          </cell>
        </row>
        <row r="227">
          <cell r="G227">
            <v>3636.9090000000001</v>
          </cell>
        </row>
        <row r="228">
          <cell r="G228">
            <v>1098.346</v>
          </cell>
        </row>
        <row r="229">
          <cell r="G229">
            <v>2671.5909999999999</v>
          </cell>
        </row>
        <row r="230">
          <cell r="G230">
            <v>1500</v>
          </cell>
        </row>
        <row r="231">
          <cell r="G231">
            <v>41.034999999999997</v>
          </cell>
        </row>
        <row r="233">
          <cell r="G233">
            <v>11436.267</v>
          </cell>
        </row>
        <row r="234">
          <cell r="G234">
            <v>3453.7530000000002</v>
          </cell>
        </row>
        <row r="236">
          <cell r="G236">
            <v>97.7</v>
          </cell>
        </row>
        <row r="239">
          <cell r="G239">
            <v>4691.7290000000003</v>
          </cell>
        </row>
        <row r="240">
          <cell r="G240">
            <v>1416.902</v>
          </cell>
        </row>
        <row r="241">
          <cell r="G241">
            <v>27.45</v>
          </cell>
        </row>
        <row r="243">
          <cell r="G243">
            <v>228.15699999999998</v>
          </cell>
        </row>
        <row r="245">
          <cell r="G245">
            <v>22123.873</v>
          </cell>
        </row>
        <row r="246">
          <cell r="G246">
            <v>6681.41</v>
          </cell>
        </row>
        <row r="248">
          <cell r="G248">
            <v>0</v>
          </cell>
        </row>
        <row r="251">
          <cell r="G251">
            <v>1400.873</v>
          </cell>
        </row>
        <row r="252">
          <cell r="G252">
            <v>423.06299999999999</v>
          </cell>
        </row>
        <row r="253">
          <cell r="G253">
            <v>836.75</v>
          </cell>
        </row>
        <row r="254">
          <cell r="G254">
            <v>92.221000000000004</v>
          </cell>
        </row>
        <row r="255">
          <cell r="G255">
            <v>37.707000000000001</v>
          </cell>
        </row>
        <row r="257">
          <cell r="G257">
            <v>3961.4110000000001</v>
          </cell>
        </row>
        <row r="258">
          <cell r="G258">
            <v>1196.346</v>
          </cell>
        </row>
        <row r="262">
          <cell r="G262">
            <v>1422.799</v>
          </cell>
        </row>
        <row r="263">
          <cell r="G263">
            <v>429.685</v>
          </cell>
        </row>
        <row r="264">
          <cell r="G264">
            <v>840.65000000000009</v>
          </cell>
        </row>
        <row r="265">
          <cell r="G265">
            <v>110.209</v>
          </cell>
        </row>
        <row r="266">
          <cell r="G266">
            <v>141.52499999999998</v>
          </cell>
        </row>
        <row r="268">
          <cell r="G268">
            <v>6119.1480000000001</v>
          </cell>
        </row>
        <row r="269">
          <cell r="G269">
            <v>1847.9829999999999</v>
          </cell>
        </row>
        <row r="273">
          <cell r="G273">
            <v>1344.838</v>
          </cell>
        </row>
        <row r="274">
          <cell r="G274">
            <v>406.14100000000002</v>
          </cell>
        </row>
        <row r="275">
          <cell r="G275">
            <v>404.05</v>
          </cell>
        </row>
        <row r="276">
          <cell r="G276">
            <v>204.01599999999999</v>
          </cell>
        </row>
        <row r="277">
          <cell r="G277">
            <v>36.645999999999994</v>
          </cell>
        </row>
        <row r="279">
          <cell r="G279">
            <v>3294.8319999999999</v>
          </cell>
        </row>
        <row r="280">
          <cell r="G280">
            <v>995.03899999999999</v>
          </cell>
        </row>
        <row r="284">
          <cell r="G284">
            <v>1910.059</v>
          </cell>
        </row>
        <row r="285">
          <cell r="G285">
            <v>576.83799999999997</v>
          </cell>
        </row>
        <row r="286">
          <cell r="G286">
            <v>643.95000000000005</v>
          </cell>
        </row>
        <row r="287">
          <cell r="G287">
            <v>143.88</v>
          </cell>
        </row>
        <row r="288">
          <cell r="G288">
            <v>565.82600000000002</v>
          </cell>
        </row>
        <row r="290">
          <cell r="G290">
            <v>5113.4799999999996</v>
          </cell>
        </row>
        <row r="291">
          <cell r="G291">
            <v>1544.271</v>
          </cell>
        </row>
        <row r="295">
          <cell r="G295">
            <v>1052.482</v>
          </cell>
        </row>
        <row r="296">
          <cell r="G296">
            <v>317.84899999999999</v>
          </cell>
        </row>
        <row r="297">
          <cell r="G297">
            <v>402.08500000000004</v>
          </cell>
        </row>
        <row r="298">
          <cell r="G298">
            <v>2434.44</v>
          </cell>
        </row>
        <row r="299">
          <cell r="G299">
            <v>40</v>
          </cell>
        </row>
        <row r="300">
          <cell r="G300">
            <v>600.66700000000003</v>
          </cell>
        </row>
        <row r="301">
          <cell r="G301">
            <v>8</v>
          </cell>
        </row>
        <row r="302">
          <cell r="G302">
            <v>311.66400000000004</v>
          </cell>
        </row>
        <row r="304">
          <cell r="G304">
            <v>3889.57</v>
          </cell>
        </row>
        <row r="306">
          <cell r="G306">
            <v>2625.4929999999999</v>
          </cell>
        </row>
        <row r="307">
          <cell r="G307">
            <v>792.899</v>
          </cell>
        </row>
        <row r="309">
          <cell r="G309">
            <v>53313.254999999997</v>
          </cell>
        </row>
        <row r="310">
          <cell r="G310">
            <v>16100.602999999999</v>
          </cell>
        </row>
        <row r="311">
          <cell r="G311">
            <v>594.9</v>
          </cell>
        </row>
        <row r="314">
          <cell r="G314">
            <v>487.26</v>
          </cell>
        </row>
        <row r="315">
          <cell r="G315">
            <v>147.15299999999999</v>
          </cell>
        </row>
        <row r="316">
          <cell r="G316">
            <v>42.38</v>
          </cell>
        </row>
        <row r="317">
          <cell r="G317">
            <v>1036.1949999999999</v>
          </cell>
        </row>
        <row r="318">
          <cell r="G318">
            <v>280.77800000000002</v>
          </cell>
        </row>
        <row r="320">
          <cell r="G320">
            <v>25</v>
          </cell>
        </row>
        <row r="322">
          <cell r="G322">
            <v>77.839000000000013</v>
          </cell>
        </row>
        <row r="323">
          <cell r="G323">
            <v>23.506999999999998</v>
          </cell>
        </row>
        <row r="324">
          <cell r="G324">
            <v>1795.53</v>
          </cell>
        </row>
        <row r="326">
          <cell r="G326">
            <v>1093.9549999999999</v>
          </cell>
        </row>
        <row r="327">
          <cell r="G327">
            <v>330.375</v>
          </cell>
        </row>
        <row r="329">
          <cell r="G329">
            <v>25488.076000000001</v>
          </cell>
        </row>
        <row r="330">
          <cell r="G330">
            <v>7697.3990000000003</v>
          </cell>
        </row>
        <row r="331">
          <cell r="G331">
            <v>520.20000000000005</v>
          </cell>
        </row>
        <row r="332">
          <cell r="G332">
            <v>529.40199999999993</v>
          </cell>
        </row>
        <row r="335">
          <cell r="G335">
            <v>779.61599999999999</v>
          </cell>
        </row>
        <row r="336">
          <cell r="G336">
            <v>235.44399999999999</v>
          </cell>
        </row>
        <row r="337">
          <cell r="G337">
            <v>42.38</v>
          </cell>
        </row>
        <row r="338">
          <cell r="G338">
            <v>25</v>
          </cell>
        </row>
        <row r="339">
          <cell r="G339">
            <v>592.1</v>
          </cell>
        </row>
        <row r="340">
          <cell r="G340">
            <v>470.90099999999995</v>
          </cell>
        </row>
        <row r="343">
          <cell r="G343">
            <v>155.67999999999998</v>
          </cell>
        </row>
        <row r="344">
          <cell r="G344">
            <v>47.015000000000001</v>
          </cell>
        </row>
        <row r="345">
          <cell r="G345">
            <v>2258.2339999999999</v>
          </cell>
        </row>
        <row r="347">
          <cell r="G347">
            <v>1266.6849999999999</v>
          </cell>
        </row>
        <row r="348">
          <cell r="G348">
            <v>382.53899999999999</v>
          </cell>
        </row>
        <row r="350">
          <cell r="G350">
            <v>24998.734</v>
          </cell>
        </row>
        <row r="351">
          <cell r="G351">
            <v>7549.6180000000004</v>
          </cell>
        </row>
        <row r="352">
          <cell r="G352">
            <v>531.45000000000005</v>
          </cell>
        </row>
        <row r="355">
          <cell r="G355">
            <v>633.43799999999999</v>
          </cell>
        </row>
        <row r="356">
          <cell r="G356">
            <v>191.298</v>
          </cell>
        </row>
        <row r="357">
          <cell r="G357">
            <v>254.9785</v>
          </cell>
        </row>
        <row r="358">
          <cell r="G358">
            <v>59.9</v>
          </cell>
        </row>
        <row r="359">
          <cell r="G359">
            <v>15</v>
          </cell>
        </row>
        <row r="360">
          <cell r="G360">
            <v>126.98699999999999</v>
          </cell>
        </row>
        <row r="361">
          <cell r="G361">
            <v>1166.0610000000001</v>
          </cell>
        </row>
        <row r="363">
          <cell r="G363">
            <v>1036.3789999999999</v>
          </cell>
        </row>
        <row r="364">
          <cell r="G364">
            <v>312.98599999999999</v>
          </cell>
        </row>
        <row r="366">
          <cell r="G366">
            <v>21131.303</v>
          </cell>
        </row>
        <row r="367">
          <cell r="G367">
            <v>6381.6540000000005</v>
          </cell>
        </row>
        <row r="368">
          <cell r="G368">
            <v>508.2</v>
          </cell>
        </row>
        <row r="371">
          <cell r="G371">
            <v>584.71199999999999</v>
          </cell>
        </row>
        <row r="372">
          <cell r="G372">
            <v>176.583</v>
          </cell>
        </row>
        <row r="373">
          <cell r="G373">
            <v>603.57999999999993</v>
          </cell>
        </row>
        <row r="374">
          <cell r="G374">
            <v>89.03</v>
          </cell>
        </row>
        <row r="375">
          <cell r="G375">
            <v>15</v>
          </cell>
        </row>
        <row r="376">
          <cell r="G376">
            <v>20.736000000000001</v>
          </cell>
        </row>
        <row r="377">
          <cell r="G377">
            <v>8</v>
          </cell>
        </row>
        <row r="378">
          <cell r="G378">
            <v>974.82300000000009</v>
          </cell>
        </row>
        <row r="380">
          <cell r="G380">
            <v>748.49599999999998</v>
          </cell>
        </row>
        <row r="381">
          <cell r="G381">
            <v>226.04599999999999</v>
          </cell>
        </row>
        <row r="383">
          <cell r="G383">
            <v>15329.798000000001</v>
          </cell>
        </row>
        <row r="384">
          <cell r="G384">
            <v>4629.5990000000002</v>
          </cell>
        </row>
        <row r="385">
          <cell r="G385">
            <v>499.5</v>
          </cell>
        </row>
        <row r="388">
          <cell r="G388">
            <v>974.52</v>
          </cell>
        </row>
        <row r="389">
          <cell r="G389">
            <v>294.30500000000001</v>
          </cell>
        </row>
        <row r="390">
          <cell r="G390">
            <v>77.38</v>
          </cell>
        </row>
        <row r="391">
          <cell r="G391">
            <v>1846</v>
          </cell>
        </row>
        <row r="392">
          <cell r="G392">
            <v>30</v>
          </cell>
        </row>
        <row r="393">
          <cell r="G393">
            <v>590.89800000000002</v>
          </cell>
        </row>
        <row r="395">
          <cell r="G395">
            <v>71.921999999999997</v>
          </cell>
        </row>
        <row r="396">
          <cell r="G396">
            <v>2632.605</v>
          </cell>
        </row>
        <row r="398">
          <cell r="G398">
            <v>1439.415</v>
          </cell>
        </row>
        <row r="399">
          <cell r="G399">
            <v>434.70299999999997</v>
          </cell>
        </row>
        <row r="401">
          <cell r="G401">
            <v>34489.131000000001</v>
          </cell>
        </row>
        <row r="402">
          <cell r="G402">
            <v>10415.718000000001</v>
          </cell>
        </row>
        <row r="403">
          <cell r="G403">
            <v>543.6</v>
          </cell>
        </row>
        <row r="406">
          <cell r="G406">
            <v>487.26</v>
          </cell>
        </row>
        <row r="407">
          <cell r="G407">
            <v>147.15299999999999</v>
          </cell>
        </row>
        <row r="408">
          <cell r="G408">
            <v>72.38</v>
          </cell>
        </row>
        <row r="409">
          <cell r="G409">
            <v>1972.915</v>
          </cell>
        </row>
        <row r="410">
          <cell r="G410">
            <v>25</v>
          </cell>
        </row>
        <row r="411">
          <cell r="G411">
            <v>429.54900000000004</v>
          </cell>
        </row>
        <row r="412">
          <cell r="G412">
            <v>8</v>
          </cell>
        </row>
        <row r="414">
          <cell r="G414">
            <v>155.67999999999998</v>
          </cell>
        </row>
        <row r="415">
          <cell r="G415">
            <v>47.015000000000001</v>
          </cell>
        </row>
        <row r="416">
          <cell r="G416">
            <v>1878.9269999999999</v>
          </cell>
        </row>
        <row r="418">
          <cell r="G418">
            <v>1151.5319999999999</v>
          </cell>
        </row>
        <row r="419">
          <cell r="G419">
            <v>347.76299999999998</v>
          </cell>
        </row>
        <row r="421">
          <cell r="G421">
            <v>31097.462</v>
          </cell>
        </row>
        <row r="422">
          <cell r="G422">
            <v>9391.4330000000009</v>
          </cell>
        </row>
        <row r="423">
          <cell r="G423">
            <v>523.79999999999995</v>
          </cell>
        </row>
        <row r="426">
          <cell r="G426">
            <v>584.71199999999999</v>
          </cell>
        </row>
        <row r="427">
          <cell r="G427">
            <v>176.583</v>
          </cell>
        </row>
        <row r="428">
          <cell r="G428">
            <v>982.53</v>
          </cell>
        </row>
        <row r="429">
          <cell r="G429">
            <v>602.86099999999999</v>
          </cell>
        </row>
        <row r="430">
          <cell r="G430">
            <v>25</v>
          </cell>
        </row>
        <row r="431">
          <cell r="G431">
            <v>343.72500000000002</v>
          </cell>
        </row>
        <row r="432">
          <cell r="G432">
            <v>8</v>
          </cell>
        </row>
        <row r="434">
          <cell r="G434">
            <v>77.839000000000013</v>
          </cell>
        </row>
        <row r="435">
          <cell r="G435">
            <v>23.507999999999999</v>
          </cell>
        </row>
        <row r="436">
          <cell r="G436">
            <v>30.416999999999998</v>
          </cell>
        </row>
        <row r="437">
          <cell r="G437">
            <v>2377.4990000000003</v>
          </cell>
        </row>
        <row r="439">
          <cell r="G439">
            <v>1266.6849999999999</v>
          </cell>
        </row>
        <row r="440">
          <cell r="G440">
            <v>382.53899999999999</v>
          </cell>
        </row>
        <row r="442">
          <cell r="G442">
            <v>29546.911</v>
          </cell>
        </row>
        <row r="443">
          <cell r="G443">
            <v>8923.1669999999995</v>
          </cell>
        </row>
        <row r="444">
          <cell r="G444">
            <v>528.6</v>
          </cell>
        </row>
        <row r="447">
          <cell r="G447">
            <v>584.71199999999999</v>
          </cell>
        </row>
        <row r="448">
          <cell r="G448">
            <v>176.583</v>
          </cell>
        </row>
        <row r="449">
          <cell r="G449">
            <v>783.49559999999997</v>
          </cell>
        </row>
        <row r="450">
          <cell r="G450">
            <v>57.904000000000003</v>
          </cell>
        </row>
        <row r="451">
          <cell r="G451">
            <v>25</v>
          </cell>
        </row>
        <row r="452">
          <cell r="G452">
            <v>9.6989999999999998</v>
          </cell>
        </row>
        <row r="453">
          <cell r="G453">
            <v>2500.3009999999999</v>
          </cell>
        </row>
        <row r="455">
          <cell r="G455">
            <v>1324.2619999999999</v>
          </cell>
        </row>
        <row r="456">
          <cell r="G456">
            <v>399.92700000000002</v>
          </cell>
        </row>
        <row r="458">
          <cell r="G458">
            <v>27128.562999999998</v>
          </cell>
        </row>
        <row r="459">
          <cell r="G459">
            <v>8192.8259999999991</v>
          </cell>
        </row>
        <row r="460">
          <cell r="G460">
            <v>533.25</v>
          </cell>
        </row>
        <row r="461">
          <cell r="G461">
            <v>397.05099999999999</v>
          </cell>
        </row>
        <row r="464">
          <cell r="G464">
            <v>560.34900000000005</v>
          </cell>
        </row>
        <row r="465">
          <cell r="G465">
            <v>169.22499999999999</v>
          </cell>
        </row>
        <row r="466">
          <cell r="G466">
            <v>593.57999999999993</v>
          </cell>
        </row>
        <row r="467">
          <cell r="G467">
            <v>81.463999999999999</v>
          </cell>
        </row>
        <row r="468">
          <cell r="G468">
            <v>15</v>
          </cell>
        </row>
        <row r="469">
          <cell r="G469">
            <v>15.879999999999999</v>
          </cell>
        </row>
        <row r="470">
          <cell r="G470">
            <v>643.54599999999994</v>
          </cell>
        </row>
        <row r="472">
          <cell r="G472">
            <v>860.77</v>
          </cell>
        </row>
        <row r="473">
          <cell r="G473">
            <v>259.95299999999997</v>
          </cell>
        </row>
        <row r="475">
          <cell r="G475">
            <v>18015.647000000001</v>
          </cell>
        </row>
        <row r="476">
          <cell r="G476">
            <v>5440.7250000000004</v>
          </cell>
        </row>
        <row r="477">
          <cell r="G477">
            <v>497.7</v>
          </cell>
        </row>
        <row r="480">
          <cell r="G480">
            <v>224.14</v>
          </cell>
        </row>
        <row r="481">
          <cell r="G481">
            <v>67.69</v>
          </cell>
        </row>
        <row r="482">
          <cell r="G482">
            <v>340.88</v>
          </cell>
        </row>
        <row r="483">
          <cell r="G483">
            <v>49.201999999999998</v>
          </cell>
        </row>
        <row r="484">
          <cell r="G484">
            <v>10</v>
          </cell>
        </row>
        <row r="485">
          <cell r="G485">
            <v>5.1769999999999996</v>
          </cell>
        </row>
        <row r="486">
          <cell r="G486">
            <v>8</v>
          </cell>
        </row>
        <row r="487">
          <cell r="G487">
            <v>268.29199999999997</v>
          </cell>
        </row>
        <row r="489">
          <cell r="G489">
            <v>728.34400000000005</v>
          </cell>
        </row>
        <row r="490">
          <cell r="G490">
            <v>219.96</v>
          </cell>
        </row>
        <row r="492">
          <cell r="G492">
            <v>14681.761</v>
          </cell>
        </row>
        <row r="493">
          <cell r="G493">
            <v>4433.8919999999998</v>
          </cell>
        </row>
        <row r="494">
          <cell r="G494">
            <v>488.55</v>
          </cell>
        </row>
        <row r="497">
          <cell r="G497">
            <v>487.26</v>
          </cell>
        </row>
        <row r="498">
          <cell r="G498">
            <v>147.15299999999999</v>
          </cell>
        </row>
        <row r="499">
          <cell r="G499">
            <v>107.38</v>
          </cell>
        </row>
        <row r="500">
          <cell r="G500">
            <v>322.85399999999998</v>
          </cell>
        </row>
        <row r="501">
          <cell r="G501">
            <v>10</v>
          </cell>
        </row>
        <row r="502">
          <cell r="G502">
            <v>59.094999999999999</v>
          </cell>
        </row>
        <row r="503">
          <cell r="G503">
            <v>8</v>
          </cell>
        </row>
        <row r="504">
          <cell r="G504">
            <v>1103.076</v>
          </cell>
        </row>
        <row r="506">
          <cell r="G506">
            <v>978.80100000000004</v>
          </cell>
        </row>
        <row r="507">
          <cell r="G507">
            <v>295.59800000000001</v>
          </cell>
        </row>
        <row r="509">
          <cell r="G509">
            <v>17534.223999999998</v>
          </cell>
        </row>
        <row r="510">
          <cell r="G510">
            <v>5295.3360000000002</v>
          </cell>
        </row>
        <row r="511">
          <cell r="G511">
            <v>505.35</v>
          </cell>
        </row>
        <row r="512">
          <cell r="G512">
            <v>132.35</v>
          </cell>
        </row>
        <row r="515">
          <cell r="G515">
            <v>194.904</v>
          </cell>
        </row>
        <row r="516">
          <cell r="G516">
            <v>58.860999999999997</v>
          </cell>
        </row>
        <row r="517">
          <cell r="G517">
            <v>189.57999999999998</v>
          </cell>
        </row>
        <row r="518">
          <cell r="G518">
            <v>40</v>
          </cell>
        </row>
        <row r="519">
          <cell r="G519">
            <v>3</v>
          </cell>
        </row>
        <row r="520">
          <cell r="G520">
            <v>3.758</v>
          </cell>
        </row>
        <row r="521">
          <cell r="G521">
            <v>166.78</v>
          </cell>
        </row>
        <row r="523">
          <cell r="G523">
            <v>403.036</v>
          </cell>
        </row>
        <row r="524">
          <cell r="G524">
            <v>121.717</v>
          </cell>
        </row>
        <row r="526">
          <cell r="G526">
            <v>6823.9579999999996</v>
          </cell>
        </row>
        <row r="527">
          <cell r="G527">
            <v>2060.835</v>
          </cell>
        </row>
        <row r="528">
          <cell r="G528">
            <v>3.45</v>
          </cell>
        </row>
        <row r="531">
          <cell r="G531">
            <v>448.279</v>
          </cell>
        </row>
        <row r="532">
          <cell r="G532">
            <v>135.38</v>
          </cell>
        </row>
        <row r="533">
          <cell r="G533">
            <v>136.38</v>
          </cell>
        </row>
        <row r="534">
          <cell r="G534">
            <v>21.584</v>
          </cell>
        </row>
        <row r="535">
          <cell r="G535">
            <v>3</v>
          </cell>
        </row>
        <row r="536">
          <cell r="G536">
            <v>11.9</v>
          </cell>
        </row>
        <row r="537">
          <cell r="G537">
            <v>161.328</v>
          </cell>
        </row>
        <row r="539">
          <cell r="G539">
            <v>463.49200000000002</v>
          </cell>
        </row>
        <row r="540">
          <cell r="G540">
            <v>139.97399999999999</v>
          </cell>
        </row>
        <row r="542">
          <cell r="G542">
            <v>8154.18</v>
          </cell>
        </row>
        <row r="543">
          <cell r="G543">
            <v>2462.5619999999999</v>
          </cell>
        </row>
        <row r="544">
          <cell r="G544">
            <v>3</v>
          </cell>
        </row>
        <row r="547">
          <cell r="G547">
            <v>224.14</v>
          </cell>
        </row>
        <row r="548">
          <cell r="G548">
            <v>67.69</v>
          </cell>
        </row>
        <row r="549">
          <cell r="G549">
            <v>119.67999999999999</v>
          </cell>
        </row>
        <row r="550">
          <cell r="G550">
            <v>75.888999999999996</v>
          </cell>
        </row>
        <row r="551">
          <cell r="G551">
            <v>3</v>
          </cell>
        </row>
        <row r="552">
          <cell r="G552">
            <v>62.061</v>
          </cell>
        </row>
        <row r="553">
          <cell r="G553">
            <v>220.262</v>
          </cell>
        </row>
        <row r="555">
          <cell r="G555">
            <v>529.70500000000004</v>
          </cell>
        </row>
        <row r="556">
          <cell r="G556">
            <v>159.971</v>
          </cell>
        </row>
        <row r="558">
          <cell r="G558">
            <v>8031.0140000000001</v>
          </cell>
        </row>
        <row r="559">
          <cell r="G559">
            <v>2425.366</v>
          </cell>
        </row>
        <row r="560">
          <cell r="G560">
            <v>5.7</v>
          </cell>
        </row>
        <row r="562">
          <cell r="G562">
            <v>5957.2139999999999</v>
          </cell>
        </row>
        <row r="563">
          <cell r="G563">
            <v>1799.079</v>
          </cell>
        </row>
        <row r="565">
          <cell r="G565">
            <v>22.45</v>
          </cell>
        </row>
        <row r="566">
          <cell r="G566">
            <v>20.292000000000002</v>
          </cell>
        </row>
        <row r="571">
          <cell r="G571">
            <v>5134.5559999999996</v>
          </cell>
        </row>
        <row r="572">
          <cell r="G572">
            <v>1550.636</v>
          </cell>
        </row>
        <row r="574">
          <cell r="G574">
            <v>383</v>
          </cell>
        </row>
        <row r="576">
          <cell r="G576">
            <v>2.2730000000000001</v>
          </cell>
        </row>
        <row r="579">
          <cell r="G579">
            <v>18651.035</v>
          </cell>
        </row>
        <row r="580">
          <cell r="G580">
            <v>5632.6130000000003</v>
          </cell>
        </row>
        <row r="582">
          <cell r="G582">
            <v>272.45</v>
          </cell>
        </row>
        <row r="583">
          <cell r="G583">
            <v>257.3</v>
          </cell>
        </row>
        <row r="584">
          <cell r="G584">
            <v>4</v>
          </cell>
        </row>
        <row r="585">
          <cell r="G585">
            <v>3.5</v>
          </cell>
        </row>
        <row r="587">
          <cell r="G587">
            <v>15391.638000000001</v>
          </cell>
        </row>
        <row r="588">
          <cell r="G588">
            <v>4648.2749999999996</v>
          </cell>
        </row>
        <row r="591">
          <cell r="G591">
            <v>514.82000000000005</v>
          </cell>
        </row>
        <row r="592">
          <cell r="G592">
            <v>155.476</v>
          </cell>
        </row>
        <row r="593">
          <cell r="G593">
            <v>160.52632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C3" t="str">
            <v>"О бюджете МО "Унцукульский район" на 2023г.и плановый период 2024-2025гг."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0"/>
  <sheetViews>
    <sheetView view="pageBreakPreview" zoomScale="160" zoomScaleSheetLayoutView="160" workbookViewId="0">
      <selection activeCell="A8" sqref="A8:F8"/>
    </sheetView>
  </sheetViews>
  <sheetFormatPr defaultRowHeight="12.75"/>
  <cols>
    <col min="1" max="1" width="4.7109375" customWidth="1"/>
    <col min="2" max="2" width="36.140625" customWidth="1"/>
    <col min="3" max="3" width="12.85546875" customWidth="1"/>
    <col min="4" max="4" width="4.140625" customWidth="1"/>
    <col min="5" max="5" width="36" customWidth="1"/>
    <col min="6" max="6" width="12.42578125" customWidth="1"/>
    <col min="257" max="257" width="4.7109375" customWidth="1"/>
    <col min="258" max="258" width="36.140625" customWidth="1"/>
    <col min="259" max="259" width="12.85546875" customWidth="1"/>
    <col min="260" max="260" width="4.140625" customWidth="1"/>
    <col min="261" max="261" width="36" customWidth="1"/>
    <col min="262" max="262" width="12.42578125" customWidth="1"/>
    <col min="513" max="513" width="4.7109375" customWidth="1"/>
    <col min="514" max="514" width="36.140625" customWidth="1"/>
    <col min="515" max="515" width="12.85546875" customWidth="1"/>
    <col min="516" max="516" width="4.140625" customWidth="1"/>
    <col min="517" max="517" width="36" customWidth="1"/>
    <col min="518" max="518" width="12.42578125" customWidth="1"/>
    <col min="769" max="769" width="4.7109375" customWidth="1"/>
    <col min="770" max="770" width="36.140625" customWidth="1"/>
    <col min="771" max="771" width="12.85546875" customWidth="1"/>
    <col min="772" max="772" width="4.140625" customWidth="1"/>
    <col min="773" max="773" width="36" customWidth="1"/>
    <col min="774" max="774" width="12.42578125" customWidth="1"/>
    <col min="1025" max="1025" width="4.7109375" customWidth="1"/>
    <col min="1026" max="1026" width="36.140625" customWidth="1"/>
    <col min="1027" max="1027" width="12.85546875" customWidth="1"/>
    <col min="1028" max="1028" width="4.140625" customWidth="1"/>
    <col min="1029" max="1029" width="36" customWidth="1"/>
    <col min="1030" max="1030" width="12.42578125" customWidth="1"/>
    <col min="1281" max="1281" width="4.7109375" customWidth="1"/>
    <col min="1282" max="1282" width="36.140625" customWidth="1"/>
    <col min="1283" max="1283" width="12.85546875" customWidth="1"/>
    <col min="1284" max="1284" width="4.140625" customWidth="1"/>
    <col min="1285" max="1285" width="36" customWidth="1"/>
    <col min="1286" max="1286" width="12.42578125" customWidth="1"/>
    <col min="1537" max="1537" width="4.7109375" customWidth="1"/>
    <col min="1538" max="1538" width="36.140625" customWidth="1"/>
    <col min="1539" max="1539" width="12.85546875" customWidth="1"/>
    <col min="1540" max="1540" width="4.140625" customWidth="1"/>
    <col min="1541" max="1541" width="36" customWidth="1"/>
    <col min="1542" max="1542" width="12.42578125" customWidth="1"/>
    <col min="1793" max="1793" width="4.7109375" customWidth="1"/>
    <col min="1794" max="1794" width="36.140625" customWidth="1"/>
    <col min="1795" max="1795" width="12.85546875" customWidth="1"/>
    <col min="1796" max="1796" width="4.140625" customWidth="1"/>
    <col min="1797" max="1797" width="36" customWidth="1"/>
    <col min="1798" max="1798" width="12.42578125" customWidth="1"/>
    <col min="2049" max="2049" width="4.7109375" customWidth="1"/>
    <col min="2050" max="2050" width="36.140625" customWidth="1"/>
    <col min="2051" max="2051" width="12.85546875" customWidth="1"/>
    <col min="2052" max="2052" width="4.140625" customWidth="1"/>
    <col min="2053" max="2053" width="36" customWidth="1"/>
    <col min="2054" max="2054" width="12.42578125" customWidth="1"/>
    <col min="2305" max="2305" width="4.7109375" customWidth="1"/>
    <col min="2306" max="2306" width="36.140625" customWidth="1"/>
    <col min="2307" max="2307" width="12.85546875" customWidth="1"/>
    <col min="2308" max="2308" width="4.140625" customWidth="1"/>
    <col min="2309" max="2309" width="36" customWidth="1"/>
    <col min="2310" max="2310" width="12.42578125" customWidth="1"/>
    <col min="2561" max="2561" width="4.7109375" customWidth="1"/>
    <col min="2562" max="2562" width="36.140625" customWidth="1"/>
    <col min="2563" max="2563" width="12.85546875" customWidth="1"/>
    <col min="2564" max="2564" width="4.140625" customWidth="1"/>
    <col min="2565" max="2565" width="36" customWidth="1"/>
    <col min="2566" max="2566" width="12.42578125" customWidth="1"/>
    <col min="2817" max="2817" width="4.7109375" customWidth="1"/>
    <col min="2818" max="2818" width="36.140625" customWidth="1"/>
    <col min="2819" max="2819" width="12.85546875" customWidth="1"/>
    <col min="2820" max="2820" width="4.140625" customWidth="1"/>
    <col min="2821" max="2821" width="36" customWidth="1"/>
    <col min="2822" max="2822" width="12.42578125" customWidth="1"/>
    <col min="3073" max="3073" width="4.7109375" customWidth="1"/>
    <col min="3074" max="3074" width="36.140625" customWidth="1"/>
    <col min="3075" max="3075" width="12.85546875" customWidth="1"/>
    <col min="3076" max="3076" width="4.140625" customWidth="1"/>
    <col min="3077" max="3077" width="36" customWidth="1"/>
    <col min="3078" max="3078" width="12.42578125" customWidth="1"/>
    <col min="3329" max="3329" width="4.7109375" customWidth="1"/>
    <col min="3330" max="3330" width="36.140625" customWidth="1"/>
    <col min="3331" max="3331" width="12.85546875" customWidth="1"/>
    <col min="3332" max="3332" width="4.140625" customWidth="1"/>
    <col min="3333" max="3333" width="36" customWidth="1"/>
    <col min="3334" max="3334" width="12.42578125" customWidth="1"/>
    <col min="3585" max="3585" width="4.7109375" customWidth="1"/>
    <col min="3586" max="3586" width="36.140625" customWidth="1"/>
    <col min="3587" max="3587" width="12.85546875" customWidth="1"/>
    <col min="3588" max="3588" width="4.140625" customWidth="1"/>
    <col min="3589" max="3589" width="36" customWidth="1"/>
    <col min="3590" max="3590" width="12.42578125" customWidth="1"/>
    <col min="3841" max="3841" width="4.7109375" customWidth="1"/>
    <col min="3842" max="3842" width="36.140625" customWidth="1"/>
    <col min="3843" max="3843" width="12.85546875" customWidth="1"/>
    <col min="3844" max="3844" width="4.140625" customWidth="1"/>
    <col min="3845" max="3845" width="36" customWidth="1"/>
    <col min="3846" max="3846" width="12.42578125" customWidth="1"/>
    <col min="4097" max="4097" width="4.7109375" customWidth="1"/>
    <col min="4098" max="4098" width="36.140625" customWidth="1"/>
    <col min="4099" max="4099" width="12.85546875" customWidth="1"/>
    <col min="4100" max="4100" width="4.140625" customWidth="1"/>
    <col min="4101" max="4101" width="36" customWidth="1"/>
    <col min="4102" max="4102" width="12.42578125" customWidth="1"/>
    <col min="4353" max="4353" width="4.7109375" customWidth="1"/>
    <col min="4354" max="4354" width="36.140625" customWidth="1"/>
    <col min="4355" max="4355" width="12.85546875" customWidth="1"/>
    <col min="4356" max="4356" width="4.140625" customWidth="1"/>
    <col min="4357" max="4357" width="36" customWidth="1"/>
    <col min="4358" max="4358" width="12.42578125" customWidth="1"/>
    <col min="4609" max="4609" width="4.7109375" customWidth="1"/>
    <col min="4610" max="4610" width="36.140625" customWidth="1"/>
    <col min="4611" max="4611" width="12.85546875" customWidth="1"/>
    <col min="4612" max="4612" width="4.140625" customWidth="1"/>
    <col min="4613" max="4613" width="36" customWidth="1"/>
    <col min="4614" max="4614" width="12.42578125" customWidth="1"/>
    <col min="4865" max="4865" width="4.7109375" customWidth="1"/>
    <col min="4866" max="4866" width="36.140625" customWidth="1"/>
    <col min="4867" max="4867" width="12.85546875" customWidth="1"/>
    <col min="4868" max="4868" width="4.140625" customWidth="1"/>
    <col min="4869" max="4869" width="36" customWidth="1"/>
    <col min="4870" max="4870" width="12.42578125" customWidth="1"/>
    <col min="5121" max="5121" width="4.7109375" customWidth="1"/>
    <col min="5122" max="5122" width="36.140625" customWidth="1"/>
    <col min="5123" max="5123" width="12.85546875" customWidth="1"/>
    <col min="5124" max="5124" width="4.140625" customWidth="1"/>
    <col min="5125" max="5125" width="36" customWidth="1"/>
    <col min="5126" max="5126" width="12.42578125" customWidth="1"/>
    <col min="5377" max="5377" width="4.7109375" customWidth="1"/>
    <col min="5378" max="5378" width="36.140625" customWidth="1"/>
    <col min="5379" max="5379" width="12.85546875" customWidth="1"/>
    <col min="5380" max="5380" width="4.140625" customWidth="1"/>
    <col min="5381" max="5381" width="36" customWidth="1"/>
    <col min="5382" max="5382" width="12.42578125" customWidth="1"/>
    <col min="5633" max="5633" width="4.7109375" customWidth="1"/>
    <col min="5634" max="5634" width="36.140625" customWidth="1"/>
    <col min="5635" max="5635" width="12.85546875" customWidth="1"/>
    <col min="5636" max="5636" width="4.140625" customWidth="1"/>
    <col min="5637" max="5637" width="36" customWidth="1"/>
    <col min="5638" max="5638" width="12.42578125" customWidth="1"/>
    <col min="5889" max="5889" width="4.7109375" customWidth="1"/>
    <col min="5890" max="5890" width="36.140625" customWidth="1"/>
    <col min="5891" max="5891" width="12.85546875" customWidth="1"/>
    <col min="5892" max="5892" width="4.140625" customWidth="1"/>
    <col min="5893" max="5893" width="36" customWidth="1"/>
    <col min="5894" max="5894" width="12.42578125" customWidth="1"/>
    <col min="6145" max="6145" width="4.7109375" customWidth="1"/>
    <col min="6146" max="6146" width="36.140625" customWidth="1"/>
    <col min="6147" max="6147" width="12.85546875" customWidth="1"/>
    <col min="6148" max="6148" width="4.140625" customWidth="1"/>
    <col min="6149" max="6149" width="36" customWidth="1"/>
    <col min="6150" max="6150" width="12.42578125" customWidth="1"/>
    <col min="6401" max="6401" width="4.7109375" customWidth="1"/>
    <col min="6402" max="6402" width="36.140625" customWidth="1"/>
    <col min="6403" max="6403" width="12.85546875" customWidth="1"/>
    <col min="6404" max="6404" width="4.140625" customWidth="1"/>
    <col min="6405" max="6405" width="36" customWidth="1"/>
    <col min="6406" max="6406" width="12.42578125" customWidth="1"/>
    <col min="6657" max="6657" width="4.7109375" customWidth="1"/>
    <col min="6658" max="6658" width="36.140625" customWidth="1"/>
    <col min="6659" max="6659" width="12.85546875" customWidth="1"/>
    <col min="6660" max="6660" width="4.140625" customWidth="1"/>
    <col min="6661" max="6661" width="36" customWidth="1"/>
    <col min="6662" max="6662" width="12.42578125" customWidth="1"/>
    <col min="6913" max="6913" width="4.7109375" customWidth="1"/>
    <col min="6914" max="6914" width="36.140625" customWidth="1"/>
    <col min="6915" max="6915" width="12.85546875" customWidth="1"/>
    <col min="6916" max="6916" width="4.140625" customWidth="1"/>
    <col min="6917" max="6917" width="36" customWidth="1"/>
    <col min="6918" max="6918" width="12.42578125" customWidth="1"/>
    <col min="7169" max="7169" width="4.7109375" customWidth="1"/>
    <col min="7170" max="7170" width="36.140625" customWidth="1"/>
    <col min="7171" max="7171" width="12.85546875" customWidth="1"/>
    <col min="7172" max="7172" width="4.140625" customWidth="1"/>
    <col min="7173" max="7173" width="36" customWidth="1"/>
    <col min="7174" max="7174" width="12.42578125" customWidth="1"/>
    <col min="7425" max="7425" width="4.7109375" customWidth="1"/>
    <col min="7426" max="7426" width="36.140625" customWidth="1"/>
    <col min="7427" max="7427" width="12.85546875" customWidth="1"/>
    <col min="7428" max="7428" width="4.140625" customWidth="1"/>
    <col min="7429" max="7429" width="36" customWidth="1"/>
    <col min="7430" max="7430" width="12.42578125" customWidth="1"/>
    <col min="7681" max="7681" width="4.7109375" customWidth="1"/>
    <col min="7682" max="7682" width="36.140625" customWidth="1"/>
    <col min="7683" max="7683" width="12.85546875" customWidth="1"/>
    <col min="7684" max="7684" width="4.140625" customWidth="1"/>
    <col min="7685" max="7685" width="36" customWidth="1"/>
    <col min="7686" max="7686" width="12.42578125" customWidth="1"/>
    <col min="7937" max="7937" width="4.7109375" customWidth="1"/>
    <col min="7938" max="7938" width="36.140625" customWidth="1"/>
    <col min="7939" max="7939" width="12.85546875" customWidth="1"/>
    <col min="7940" max="7940" width="4.140625" customWidth="1"/>
    <col min="7941" max="7941" width="36" customWidth="1"/>
    <col min="7942" max="7942" width="12.42578125" customWidth="1"/>
    <col min="8193" max="8193" width="4.7109375" customWidth="1"/>
    <col min="8194" max="8194" width="36.140625" customWidth="1"/>
    <col min="8195" max="8195" width="12.85546875" customWidth="1"/>
    <col min="8196" max="8196" width="4.140625" customWidth="1"/>
    <col min="8197" max="8197" width="36" customWidth="1"/>
    <col min="8198" max="8198" width="12.42578125" customWidth="1"/>
    <col min="8449" max="8449" width="4.7109375" customWidth="1"/>
    <col min="8450" max="8450" width="36.140625" customWidth="1"/>
    <col min="8451" max="8451" width="12.85546875" customWidth="1"/>
    <col min="8452" max="8452" width="4.140625" customWidth="1"/>
    <col min="8453" max="8453" width="36" customWidth="1"/>
    <col min="8454" max="8454" width="12.42578125" customWidth="1"/>
    <col min="8705" max="8705" width="4.7109375" customWidth="1"/>
    <col min="8706" max="8706" width="36.140625" customWidth="1"/>
    <col min="8707" max="8707" width="12.85546875" customWidth="1"/>
    <col min="8708" max="8708" width="4.140625" customWidth="1"/>
    <col min="8709" max="8709" width="36" customWidth="1"/>
    <col min="8710" max="8710" width="12.42578125" customWidth="1"/>
    <col min="8961" max="8961" width="4.7109375" customWidth="1"/>
    <col min="8962" max="8962" width="36.140625" customWidth="1"/>
    <col min="8963" max="8963" width="12.85546875" customWidth="1"/>
    <col min="8964" max="8964" width="4.140625" customWidth="1"/>
    <col min="8965" max="8965" width="36" customWidth="1"/>
    <col min="8966" max="8966" width="12.42578125" customWidth="1"/>
    <col min="9217" max="9217" width="4.7109375" customWidth="1"/>
    <col min="9218" max="9218" width="36.140625" customWidth="1"/>
    <col min="9219" max="9219" width="12.85546875" customWidth="1"/>
    <col min="9220" max="9220" width="4.140625" customWidth="1"/>
    <col min="9221" max="9221" width="36" customWidth="1"/>
    <col min="9222" max="9222" width="12.42578125" customWidth="1"/>
    <col min="9473" max="9473" width="4.7109375" customWidth="1"/>
    <col min="9474" max="9474" width="36.140625" customWidth="1"/>
    <col min="9475" max="9475" width="12.85546875" customWidth="1"/>
    <col min="9476" max="9476" width="4.140625" customWidth="1"/>
    <col min="9477" max="9477" width="36" customWidth="1"/>
    <col min="9478" max="9478" width="12.42578125" customWidth="1"/>
    <col min="9729" max="9729" width="4.7109375" customWidth="1"/>
    <col min="9730" max="9730" width="36.140625" customWidth="1"/>
    <col min="9731" max="9731" width="12.85546875" customWidth="1"/>
    <col min="9732" max="9732" width="4.140625" customWidth="1"/>
    <col min="9733" max="9733" width="36" customWidth="1"/>
    <col min="9734" max="9734" width="12.42578125" customWidth="1"/>
    <col min="9985" max="9985" width="4.7109375" customWidth="1"/>
    <col min="9986" max="9986" width="36.140625" customWidth="1"/>
    <col min="9987" max="9987" width="12.85546875" customWidth="1"/>
    <col min="9988" max="9988" width="4.140625" customWidth="1"/>
    <col min="9989" max="9989" width="36" customWidth="1"/>
    <col min="9990" max="9990" width="12.42578125" customWidth="1"/>
    <col min="10241" max="10241" width="4.7109375" customWidth="1"/>
    <col min="10242" max="10242" width="36.140625" customWidth="1"/>
    <col min="10243" max="10243" width="12.85546875" customWidth="1"/>
    <col min="10244" max="10244" width="4.140625" customWidth="1"/>
    <col min="10245" max="10245" width="36" customWidth="1"/>
    <col min="10246" max="10246" width="12.42578125" customWidth="1"/>
    <col min="10497" max="10497" width="4.7109375" customWidth="1"/>
    <col min="10498" max="10498" width="36.140625" customWidth="1"/>
    <col min="10499" max="10499" width="12.85546875" customWidth="1"/>
    <col min="10500" max="10500" width="4.140625" customWidth="1"/>
    <col min="10501" max="10501" width="36" customWidth="1"/>
    <col min="10502" max="10502" width="12.42578125" customWidth="1"/>
    <col min="10753" max="10753" width="4.7109375" customWidth="1"/>
    <col min="10754" max="10754" width="36.140625" customWidth="1"/>
    <col min="10755" max="10755" width="12.85546875" customWidth="1"/>
    <col min="10756" max="10756" width="4.140625" customWidth="1"/>
    <col min="10757" max="10757" width="36" customWidth="1"/>
    <col min="10758" max="10758" width="12.42578125" customWidth="1"/>
    <col min="11009" max="11009" width="4.7109375" customWidth="1"/>
    <col min="11010" max="11010" width="36.140625" customWidth="1"/>
    <col min="11011" max="11011" width="12.85546875" customWidth="1"/>
    <col min="11012" max="11012" width="4.140625" customWidth="1"/>
    <col min="11013" max="11013" width="36" customWidth="1"/>
    <col min="11014" max="11014" width="12.42578125" customWidth="1"/>
    <col min="11265" max="11265" width="4.7109375" customWidth="1"/>
    <col min="11266" max="11266" width="36.140625" customWidth="1"/>
    <col min="11267" max="11267" width="12.85546875" customWidth="1"/>
    <col min="11268" max="11268" width="4.140625" customWidth="1"/>
    <col min="11269" max="11269" width="36" customWidth="1"/>
    <col min="11270" max="11270" width="12.42578125" customWidth="1"/>
    <col min="11521" max="11521" width="4.7109375" customWidth="1"/>
    <col min="11522" max="11522" width="36.140625" customWidth="1"/>
    <col min="11523" max="11523" width="12.85546875" customWidth="1"/>
    <col min="11524" max="11524" width="4.140625" customWidth="1"/>
    <col min="11525" max="11525" width="36" customWidth="1"/>
    <col min="11526" max="11526" width="12.42578125" customWidth="1"/>
    <col min="11777" max="11777" width="4.7109375" customWidth="1"/>
    <col min="11778" max="11778" width="36.140625" customWidth="1"/>
    <col min="11779" max="11779" width="12.85546875" customWidth="1"/>
    <col min="11780" max="11780" width="4.140625" customWidth="1"/>
    <col min="11781" max="11781" width="36" customWidth="1"/>
    <col min="11782" max="11782" width="12.42578125" customWidth="1"/>
    <col min="12033" max="12033" width="4.7109375" customWidth="1"/>
    <col min="12034" max="12034" width="36.140625" customWidth="1"/>
    <col min="12035" max="12035" width="12.85546875" customWidth="1"/>
    <col min="12036" max="12036" width="4.140625" customWidth="1"/>
    <col min="12037" max="12037" width="36" customWidth="1"/>
    <col min="12038" max="12038" width="12.42578125" customWidth="1"/>
    <col min="12289" max="12289" width="4.7109375" customWidth="1"/>
    <col min="12290" max="12290" width="36.140625" customWidth="1"/>
    <col min="12291" max="12291" width="12.85546875" customWidth="1"/>
    <col min="12292" max="12292" width="4.140625" customWidth="1"/>
    <col min="12293" max="12293" width="36" customWidth="1"/>
    <col min="12294" max="12294" width="12.42578125" customWidth="1"/>
    <col min="12545" max="12545" width="4.7109375" customWidth="1"/>
    <col min="12546" max="12546" width="36.140625" customWidth="1"/>
    <col min="12547" max="12547" width="12.85546875" customWidth="1"/>
    <col min="12548" max="12548" width="4.140625" customWidth="1"/>
    <col min="12549" max="12549" width="36" customWidth="1"/>
    <col min="12550" max="12550" width="12.42578125" customWidth="1"/>
    <col min="12801" max="12801" width="4.7109375" customWidth="1"/>
    <col min="12802" max="12802" width="36.140625" customWidth="1"/>
    <col min="12803" max="12803" width="12.85546875" customWidth="1"/>
    <col min="12804" max="12804" width="4.140625" customWidth="1"/>
    <col min="12805" max="12805" width="36" customWidth="1"/>
    <col min="12806" max="12806" width="12.42578125" customWidth="1"/>
    <col min="13057" max="13057" width="4.7109375" customWidth="1"/>
    <col min="13058" max="13058" width="36.140625" customWidth="1"/>
    <col min="13059" max="13059" width="12.85546875" customWidth="1"/>
    <col min="13060" max="13060" width="4.140625" customWidth="1"/>
    <col min="13061" max="13061" width="36" customWidth="1"/>
    <col min="13062" max="13062" width="12.42578125" customWidth="1"/>
    <col min="13313" max="13313" width="4.7109375" customWidth="1"/>
    <col min="13314" max="13314" width="36.140625" customWidth="1"/>
    <col min="13315" max="13315" width="12.85546875" customWidth="1"/>
    <col min="13316" max="13316" width="4.140625" customWidth="1"/>
    <col min="13317" max="13317" width="36" customWidth="1"/>
    <col min="13318" max="13318" width="12.42578125" customWidth="1"/>
    <col min="13569" max="13569" width="4.7109375" customWidth="1"/>
    <col min="13570" max="13570" width="36.140625" customWidth="1"/>
    <col min="13571" max="13571" width="12.85546875" customWidth="1"/>
    <col min="13572" max="13572" width="4.140625" customWidth="1"/>
    <col min="13573" max="13573" width="36" customWidth="1"/>
    <col min="13574" max="13574" width="12.42578125" customWidth="1"/>
    <col min="13825" max="13825" width="4.7109375" customWidth="1"/>
    <col min="13826" max="13826" width="36.140625" customWidth="1"/>
    <col min="13827" max="13827" width="12.85546875" customWidth="1"/>
    <col min="13828" max="13828" width="4.140625" customWidth="1"/>
    <col min="13829" max="13829" width="36" customWidth="1"/>
    <col min="13830" max="13830" width="12.42578125" customWidth="1"/>
    <col min="14081" max="14081" width="4.7109375" customWidth="1"/>
    <col min="14082" max="14082" width="36.140625" customWidth="1"/>
    <col min="14083" max="14083" width="12.85546875" customWidth="1"/>
    <col min="14084" max="14084" width="4.140625" customWidth="1"/>
    <col min="14085" max="14085" width="36" customWidth="1"/>
    <col min="14086" max="14086" width="12.42578125" customWidth="1"/>
    <col min="14337" max="14337" width="4.7109375" customWidth="1"/>
    <col min="14338" max="14338" width="36.140625" customWidth="1"/>
    <col min="14339" max="14339" width="12.85546875" customWidth="1"/>
    <col min="14340" max="14340" width="4.140625" customWidth="1"/>
    <col min="14341" max="14341" width="36" customWidth="1"/>
    <col min="14342" max="14342" width="12.42578125" customWidth="1"/>
    <col min="14593" max="14593" width="4.7109375" customWidth="1"/>
    <col min="14594" max="14594" width="36.140625" customWidth="1"/>
    <col min="14595" max="14595" width="12.85546875" customWidth="1"/>
    <col min="14596" max="14596" width="4.140625" customWidth="1"/>
    <col min="14597" max="14597" width="36" customWidth="1"/>
    <col min="14598" max="14598" width="12.42578125" customWidth="1"/>
    <col min="14849" max="14849" width="4.7109375" customWidth="1"/>
    <col min="14850" max="14850" width="36.140625" customWidth="1"/>
    <col min="14851" max="14851" width="12.85546875" customWidth="1"/>
    <col min="14852" max="14852" width="4.140625" customWidth="1"/>
    <col min="14853" max="14853" width="36" customWidth="1"/>
    <col min="14854" max="14854" width="12.42578125" customWidth="1"/>
    <col min="15105" max="15105" width="4.7109375" customWidth="1"/>
    <col min="15106" max="15106" width="36.140625" customWidth="1"/>
    <col min="15107" max="15107" width="12.85546875" customWidth="1"/>
    <col min="15108" max="15108" width="4.140625" customWidth="1"/>
    <col min="15109" max="15109" width="36" customWidth="1"/>
    <col min="15110" max="15110" width="12.42578125" customWidth="1"/>
    <col min="15361" max="15361" width="4.7109375" customWidth="1"/>
    <col min="15362" max="15362" width="36.140625" customWidth="1"/>
    <col min="15363" max="15363" width="12.85546875" customWidth="1"/>
    <col min="15364" max="15364" width="4.140625" customWidth="1"/>
    <col min="15365" max="15365" width="36" customWidth="1"/>
    <col min="15366" max="15366" width="12.42578125" customWidth="1"/>
    <col min="15617" max="15617" width="4.7109375" customWidth="1"/>
    <col min="15618" max="15618" width="36.140625" customWidth="1"/>
    <col min="15619" max="15619" width="12.85546875" customWidth="1"/>
    <col min="15620" max="15620" width="4.140625" customWidth="1"/>
    <col min="15621" max="15621" width="36" customWidth="1"/>
    <col min="15622" max="15622" width="12.42578125" customWidth="1"/>
    <col min="15873" max="15873" width="4.7109375" customWidth="1"/>
    <col min="15874" max="15874" width="36.140625" customWidth="1"/>
    <col min="15875" max="15875" width="12.85546875" customWidth="1"/>
    <col min="15876" max="15876" width="4.140625" customWidth="1"/>
    <col min="15877" max="15877" width="36" customWidth="1"/>
    <col min="15878" max="15878" width="12.42578125" customWidth="1"/>
    <col min="16129" max="16129" width="4.7109375" customWidth="1"/>
    <col min="16130" max="16130" width="36.140625" customWidth="1"/>
    <col min="16131" max="16131" width="12.85546875" customWidth="1"/>
    <col min="16132" max="16132" width="4.140625" customWidth="1"/>
    <col min="16133" max="16133" width="36" customWidth="1"/>
    <col min="16134" max="16134" width="12.42578125" customWidth="1"/>
  </cols>
  <sheetData>
    <row r="1" spans="1:6" ht="15.75">
      <c r="F1" s="139" t="s">
        <v>186</v>
      </c>
    </row>
    <row r="2" spans="1:6">
      <c r="F2" s="5" t="s">
        <v>1</v>
      </c>
    </row>
    <row r="3" spans="1:6">
      <c r="F3" s="5" t="str">
        <f>'[1]Приложение 1'!C3</f>
        <v>"О бюджете МО "Унцукульский район" на 2023г.и плановый период 2024-2025гг."</v>
      </c>
    </row>
    <row r="4" spans="1:6">
      <c r="F4" s="5" t="s">
        <v>212</v>
      </c>
    </row>
    <row r="7" spans="1:6" ht="18">
      <c r="A7" s="255" t="s">
        <v>144</v>
      </c>
      <c r="B7" s="255"/>
      <c r="C7" s="255"/>
      <c r="D7" s="255"/>
      <c r="E7" s="255"/>
      <c r="F7" s="255"/>
    </row>
    <row r="8" spans="1:6" ht="18">
      <c r="A8" s="255" t="s">
        <v>145</v>
      </c>
      <c r="B8" s="255"/>
      <c r="C8" s="255"/>
      <c r="D8" s="255"/>
      <c r="E8" s="255"/>
      <c r="F8" s="255"/>
    </row>
    <row r="9" spans="1:6" ht="18">
      <c r="A9" s="255" t="s">
        <v>187</v>
      </c>
      <c r="B9" s="255"/>
      <c r="C9" s="255"/>
      <c r="D9" s="255"/>
      <c r="E9" s="255"/>
      <c r="F9" s="255"/>
    </row>
    <row r="10" spans="1:6">
      <c r="A10" s="209"/>
      <c r="B10" s="209"/>
      <c r="C10" s="209"/>
      <c r="D10" s="209"/>
      <c r="E10" s="209"/>
      <c r="F10" s="209"/>
    </row>
    <row r="11" spans="1:6" ht="13.5" thickBot="1">
      <c r="F11" s="140" t="s">
        <v>147</v>
      </c>
    </row>
    <row r="12" spans="1:6" s="144" customFormat="1" ht="26.25" thickBot="1">
      <c r="A12" s="141" t="s">
        <v>148</v>
      </c>
      <c r="B12" s="142" t="s">
        <v>149</v>
      </c>
      <c r="C12" s="142" t="s">
        <v>150</v>
      </c>
      <c r="D12" s="142"/>
      <c r="E12" s="142" t="s">
        <v>151</v>
      </c>
      <c r="F12" s="143" t="s">
        <v>152</v>
      </c>
    </row>
    <row r="13" spans="1:6">
      <c r="A13" s="145">
        <v>1</v>
      </c>
      <c r="B13" s="146" t="s">
        <v>153</v>
      </c>
      <c r="C13" s="147">
        <f>C14+C15+C16+C17+C18+C19+C20</f>
        <v>110777</v>
      </c>
      <c r="D13" s="147">
        <v>1</v>
      </c>
      <c r="E13" s="148" t="s">
        <v>151</v>
      </c>
      <c r="F13" s="149"/>
    </row>
    <row r="14" spans="1:6">
      <c r="A14" s="150"/>
      <c r="B14" s="151" t="s">
        <v>154</v>
      </c>
      <c r="C14" s="152">
        <v>76550</v>
      </c>
      <c r="D14" s="152"/>
      <c r="E14" s="153" t="s">
        <v>155</v>
      </c>
      <c r="F14" s="196">
        <v>33066.483999999997</v>
      </c>
    </row>
    <row r="15" spans="1:6">
      <c r="A15" s="150"/>
      <c r="B15" s="151" t="s">
        <v>156</v>
      </c>
      <c r="C15" s="152">
        <v>19350</v>
      </c>
      <c r="D15" s="152"/>
      <c r="E15" s="153" t="s">
        <v>157</v>
      </c>
      <c r="F15" s="197">
        <v>2711</v>
      </c>
    </row>
    <row r="16" spans="1:6">
      <c r="A16" s="156"/>
      <c r="B16" s="151" t="s">
        <v>158</v>
      </c>
      <c r="C16" s="152">
        <v>14050</v>
      </c>
      <c r="D16" s="152"/>
      <c r="E16" s="153" t="s">
        <v>159</v>
      </c>
      <c r="F16" s="196">
        <v>6222.1530000000002</v>
      </c>
    </row>
    <row r="17" spans="1:7">
      <c r="A17" s="156"/>
      <c r="B17" s="151" t="s">
        <v>160</v>
      </c>
      <c r="C17" s="157">
        <v>0</v>
      </c>
      <c r="D17" s="157"/>
      <c r="E17" s="153" t="s">
        <v>161</v>
      </c>
      <c r="F17" s="198">
        <v>45337.421999999999</v>
      </c>
    </row>
    <row r="18" spans="1:7">
      <c r="A18" s="156"/>
      <c r="B18" s="151" t="s">
        <v>162</v>
      </c>
      <c r="C18" s="157">
        <v>197</v>
      </c>
      <c r="D18" s="157"/>
      <c r="E18" s="153" t="s">
        <v>163</v>
      </c>
      <c r="F18" s="198">
        <v>9950</v>
      </c>
    </row>
    <row r="19" spans="1:7">
      <c r="A19" s="156"/>
      <c r="B19" s="151" t="s">
        <v>164</v>
      </c>
      <c r="C19" s="157">
        <v>600</v>
      </c>
      <c r="D19" s="157"/>
      <c r="E19" s="153" t="s">
        <v>165</v>
      </c>
      <c r="F19" s="198">
        <v>750960.17099999997</v>
      </c>
    </row>
    <row r="20" spans="1:7">
      <c r="A20" s="156"/>
      <c r="B20" s="151" t="s">
        <v>166</v>
      </c>
      <c r="C20" s="157">
        <v>30</v>
      </c>
      <c r="D20" s="157"/>
      <c r="E20" s="153" t="s">
        <v>167</v>
      </c>
      <c r="F20" s="198">
        <v>45258.656999999999</v>
      </c>
    </row>
    <row r="21" spans="1:7">
      <c r="A21" s="159">
        <v>2</v>
      </c>
      <c r="B21" s="160" t="s">
        <v>168</v>
      </c>
      <c r="C21" s="161">
        <v>1850</v>
      </c>
      <c r="D21" s="161"/>
      <c r="E21" s="153" t="s">
        <v>169</v>
      </c>
      <c r="F21" s="198">
        <v>9966.5</v>
      </c>
    </row>
    <row r="22" spans="1:7">
      <c r="A22" s="159">
        <v>3</v>
      </c>
      <c r="B22" s="162" t="s">
        <v>170</v>
      </c>
      <c r="C22" s="161">
        <f>C23+C24+C25</f>
        <v>880627.83</v>
      </c>
      <c r="D22" s="161"/>
      <c r="E22" s="153" t="s">
        <v>171</v>
      </c>
      <c r="F22" s="198">
        <v>17344.843000000001</v>
      </c>
    </row>
    <row r="23" spans="1:7">
      <c r="A23" s="156"/>
      <c r="B23" s="151" t="s">
        <v>172</v>
      </c>
      <c r="C23" s="199">
        <v>154420</v>
      </c>
      <c r="D23" s="157"/>
      <c r="E23" s="153" t="s">
        <v>173</v>
      </c>
      <c r="F23" s="200">
        <v>3822</v>
      </c>
    </row>
    <row r="24" spans="1:7">
      <c r="A24" s="156"/>
      <c r="B24" s="151" t="s">
        <v>174</v>
      </c>
      <c r="C24" s="157">
        <v>48030.326000000001</v>
      </c>
      <c r="D24" s="157"/>
      <c r="E24" s="166" t="s">
        <v>175</v>
      </c>
      <c r="F24" s="201">
        <v>20</v>
      </c>
    </row>
    <row r="25" spans="1:7">
      <c r="A25" s="156"/>
      <c r="B25" s="151" t="s">
        <v>176</v>
      </c>
      <c r="C25" s="165">
        <v>678177.50399999996</v>
      </c>
      <c r="D25" s="171"/>
      <c r="E25" s="153" t="s">
        <v>177</v>
      </c>
      <c r="F25" s="200">
        <v>54070</v>
      </c>
    </row>
    <row r="26" spans="1:7" ht="13.5" thickBot="1">
      <c r="A26" s="202"/>
      <c r="B26" s="203"/>
      <c r="C26" s="204"/>
      <c r="D26" s="205"/>
      <c r="E26" s="206" t="s">
        <v>185</v>
      </c>
      <c r="F26" s="210">
        <v>13290.6</v>
      </c>
    </row>
    <row r="27" spans="1:7" s="177" customFormat="1" ht="15.75" customHeight="1" thickBot="1">
      <c r="A27" s="172"/>
      <c r="B27" s="173" t="s">
        <v>178</v>
      </c>
      <c r="C27" s="174">
        <f>C13+C21+C22</f>
        <v>993254.83</v>
      </c>
      <c r="D27" s="174"/>
      <c r="E27" s="175" t="s">
        <v>179</v>
      </c>
      <c r="F27" s="176">
        <f>SUM(F14:F26)</f>
        <v>992019.83</v>
      </c>
      <c r="G27" s="177">
        <v>945302.98499999999</v>
      </c>
    </row>
    <row r="28" spans="1:7" s="177" customFormat="1" ht="26.25" customHeight="1">
      <c r="A28" s="178">
        <v>4</v>
      </c>
      <c r="B28" s="179" t="s">
        <v>180</v>
      </c>
      <c r="C28" s="208">
        <v>-1235</v>
      </c>
      <c r="D28" s="181"/>
      <c r="E28" s="182"/>
      <c r="F28" s="183">
        <v>0</v>
      </c>
    </row>
    <row r="29" spans="1:7" s="177" customFormat="1" ht="36.75" customHeight="1">
      <c r="A29" s="184"/>
      <c r="B29" s="185" t="s">
        <v>181</v>
      </c>
      <c r="C29" s="186">
        <v>-1235</v>
      </c>
      <c r="D29" s="187"/>
      <c r="E29" s="188"/>
      <c r="F29" s="189"/>
    </row>
    <row r="30" spans="1:7" ht="13.5" thickBot="1">
      <c r="A30" s="190"/>
      <c r="B30" s="191" t="s">
        <v>182</v>
      </c>
      <c r="C30" s="192">
        <f>C27-F27-1235</f>
        <v>0</v>
      </c>
      <c r="D30" s="193"/>
      <c r="E30" s="194"/>
      <c r="F30" s="195">
        <v>0</v>
      </c>
    </row>
  </sheetData>
  <mergeCells count="3">
    <mergeCell ref="A7:F7"/>
    <mergeCell ref="A8:F8"/>
    <mergeCell ref="A9:F9"/>
  </mergeCells>
  <pageMargins left="0.39370078740157483" right="0" top="0.98425196850393704" bottom="0.98425196850393704" header="0.51181102362204722" footer="0.51181102362204722"/>
  <pageSetup paperSize="9" scale="9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145" zoomScaleSheetLayoutView="145" workbookViewId="0">
      <selection activeCell="F4" sqref="F4"/>
    </sheetView>
  </sheetViews>
  <sheetFormatPr defaultRowHeight="12.75"/>
  <cols>
    <col min="1" max="1" width="4.7109375" customWidth="1"/>
    <col min="2" max="2" width="36.140625" customWidth="1"/>
    <col min="3" max="3" width="12.85546875" customWidth="1"/>
    <col min="4" max="4" width="4.140625" customWidth="1"/>
    <col min="5" max="5" width="36" customWidth="1"/>
    <col min="6" max="6" width="11.85546875" customWidth="1"/>
    <col min="257" max="257" width="4.7109375" customWidth="1"/>
    <col min="258" max="258" width="36.140625" customWidth="1"/>
    <col min="259" max="259" width="12.85546875" customWidth="1"/>
    <col min="260" max="260" width="4.140625" customWidth="1"/>
    <col min="261" max="261" width="36" customWidth="1"/>
    <col min="262" max="262" width="11.85546875" customWidth="1"/>
    <col min="513" max="513" width="4.7109375" customWidth="1"/>
    <col min="514" max="514" width="36.140625" customWidth="1"/>
    <col min="515" max="515" width="12.85546875" customWidth="1"/>
    <col min="516" max="516" width="4.140625" customWidth="1"/>
    <col min="517" max="517" width="36" customWidth="1"/>
    <col min="518" max="518" width="11.85546875" customWidth="1"/>
    <col min="769" max="769" width="4.7109375" customWidth="1"/>
    <col min="770" max="770" width="36.140625" customWidth="1"/>
    <col min="771" max="771" width="12.85546875" customWidth="1"/>
    <col min="772" max="772" width="4.140625" customWidth="1"/>
    <col min="773" max="773" width="36" customWidth="1"/>
    <col min="774" max="774" width="11.85546875" customWidth="1"/>
    <col min="1025" max="1025" width="4.7109375" customWidth="1"/>
    <col min="1026" max="1026" width="36.140625" customWidth="1"/>
    <col min="1027" max="1027" width="12.85546875" customWidth="1"/>
    <col min="1028" max="1028" width="4.140625" customWidth="1"/>
    <col min="1029" max="1029" width="36" customWidth="1"/>
    <col min="1030" max="1030" width="11.85546875" customWidth="1"/>
    <col min="1281" max="1281" width="4.7109375" customWidth="1"/>
    <col min="1282" max="1282" width="36.140625" customWidth="1"/>
    <col min="1283" max="1283" width="12.85546875" customWidth="1"/>
    <col min="1284" max="1284" width="4.140625" customWidth="1"/>
    <col min="1285" max="1285" width="36" customWidth="1"/>
    <col min="1286" max="1286" width="11.85546875" customWidth="1"/>
    <col min="1537" max="1537" width="4.7109375" customWidth="1"/>
    <col min="1538" max="1538" width="36.140625" customWidth="1"/>
    <col min="1539" max="1539" width="12.85546875" customWidth="1"/>
    <col min="1540" max="1540" width="4.140625" customWidth="1"/>
    <col min="1541" max="1541" width="36" customWidth="1"/>
    <col min="1542" max="1542" width="11.85546875" customWidth="1"/>
    <col min="1793" max="1793" width="4.7109375" customWidth="1"/>
    <col min="1794" max="1794" width="36.140625" customWidth="1"/>
    <col min="1795" max="1795" width="12.85546875" customWidth="1"/>
    <col min="1796" max="1796" width="4.140625" customWidth="1"/>
    <col min="1797" max="1797" width="36" customWidth="1"/>
    <col min="1798" max="1798" width="11.85546875" customWidth="1"/>
    <col min="2049" max="2049" width="4.7109375" customWidth="1"/>
    <col min="2050" max="2050" width="36.140625" customWidth="1"/>
    <col min="2051" max="2051" width="12.85546875" customWidth="1"/>
    <col min="2052" max="2052" width="4.140625" customWidth="1"/>
    <col min="2053" max="2053" width="36" customWidth="1"/>
    <col min="2054" max="2054" width="11.85546875" customWidth="1"/>
    <col min="2305" max="2305" width="4.7109375" customWidth="1"/>
    <col min="2306" max="2306" width="36.140625" customWidth="1"/>
    <col min="2307" max="2307" width="12.85546875" customWidth="1"/>
    <col min="2308" max="2308" width="4.140625" customWidth="1"/>
    <col min="2309" max="2309" width="36" customWidth="1"/>
    <col min="2310" max="2310" width="11.85546875" customWidth="1"/>
    <col min="2561" max="2561" width="4.7109375" customWidth="1"/>
    <col min="2562" max="2562" width="36.140625" customWidth="1"/>
    <col min="2563" max="2563" width="12.85546875" customWidth="1"/>
    <col min="2564" max="2564" width="4.140625" customWidth="1"/>
    <col min="2565" max="2565" width="36" customWidth="1"/>
    <col min="2566" max="2566" width="11.85546875" customWidth="1"/>
    <col min="2817" max="2817" width="4.7109375" customWidth="1"/>
    <col min="2818" max="2818" width="36.140625" customWidth="1"/>
    <col min="2819" max="2819" width="12.85546875" customWidth="1"/>
    <col min="2820" max="2820" width="4.140625" customWidth="1"/>
    <col min="2821" max="2821" width="36" customWidth="1"/>
    <col min="2822" max="2822" width="11.85546875" customWidth="1"/>
    <col min="3073" max="3073" width="4.7109375" customWidth="1"/>
    <col min="3074" max="3074" width="36.140625" customWidth="1"/>
    <col min="3075" max="3075" width="12.85546875" customWidth="1"/>
    <col min="3076" max="3076" width="4.140625" customWidth="1"/>
    <col min="3077" max="3077" width="36" customWidth="1"/>
    <col min="3078" max="3078" width="11.85546875" customWidth="1"/>
    <col min="3329" max="3329" width="4.7109375" customWidth="1"/>
    <col min="3330" max="3330" width="36.140625" customWidth="1"/>
    <col min="3331" max="3331" width="12.85546875" customWidth="1"/>
    <col min="3332" max="3332" width="4.140625" customWidth="1"/>
    <col min="3333" max="3333" width="36" customWidth="1"/>
    <col min="3334" max="3334" width="11.85546875" customWidth="1"/>
    <col min="3585" max="3585" width="4.7109375" customWidth="1"/>
    <col min="3586" max="3586" width="36.140625" customWidth="1"/>
    <col min="3587" max="3587" width="12.85546875" customWidth="1"/>
    <col min="3588" max="3588" width="4.140625" customWidth="1"/>
    <col min="3589" max="3589" width="36" customWidth="1"/>
    <col min="3590" max="3590" width="11.85546875" customWidth="1"/>
    <col min="3841" max="3841" width="4.7109375" customWidth="1"/>
    <col min="3842" max="3842" width="36.140625" customWidth="1"/>
    <col min="3843" max="3843" width="12.85546875" customWidth="1"/>
    <col min="3844" max="3844" width="4.140625" customWidth="1"/>
    <col min="3845" max="3845" width="36" customWidth="1"/>
    <col min="3846" max="3846" width="11.85546875" customWidth="1"/>
    <col min="4097" max="4097" width="4.7109375" customWidth="1"/>
    <col min="4098" max="4098" width="36.140625" customWidth="1"/>
    <col min="4099" max="4099" width="12.85546875" customWidth="1"/>
    <col min="4100" max="4100" width="4.140625" customWidth="1"/>
    <col min="4101" max="4101" width="36" customWidth="1"/>
    <col min="4102" max="4102" width="11.85546875" customWidth="1"/>
    <col min="4353" max="4353" width="4.7109375" customWidth="1"/>
    <col min="4354" max="4354" width="36.140625" customWidth="1"/>
    <col min="4355" max="4355" width="12.85546875" customWidth="1"/>
    <col min="4356" max="4356" width="4.140625" customWidth="1"/>
    <col min="4357" max="4357" width="36" customWidth="1"/>
    <col min="4358" max="4358" width="11.85546875" customWidth="1"/>
    <col min="4609" max="4609" width="4.7109375" customWidth="1"/>
    <col min="4610" max="4610" width="36.140625" customWidth="1"/>
    <col min="4611" max="4611" width="12.85546875" customWidth="1"/>
    <col min="4612" max="4612" width="4.140625" customWidth="1"/>
    <col min="4613" max="4613" width="36" customWidth="1"/>
    <col min="4614" max="4614" width="11.85546875" customWidth="1"/>
    <col min="4865" max="4865" width="4.7109375" customWidth="1"/>
    <col min="4866" max="4866" width="36.140625" customWidth="1"/>
    <col min="4867" max="4867" width="12.85546875" customWidth="1"/>
    <col min="4868" max="4868" width="4.140625" customWidth="1"/>
    <col min="4869" max="4869" width="36" customWidth="1"/>
    <col min="4870" max="4870" width="11.85546875" customWidth="1"/>
    <col min="5121" max="5121" width="4.7109375" customWidth="1"/>
    <col min="5122" max="5122" width="36.140625" customWidth="1"/>
    <col min="5123" max="5123" width="12.85546875" customWidth="1"/>
    <col min="5124" max="5124" width="4.140625" customWidth="1"/>
    <col min="5125" max="5125" width="36" customWidth="1"/>
    <col min="5126" max="5126" width="11.85546875" customWidth="1"/>
    <col min="5377" max="5377" width="4.7109375" customWidth="1"/>
    <col min="5378" max="5378" width="36.140625" customWidth="1"/>
    <col min="5379" max="5379" width="12.85546875" customWidth="1"/>
    <col min="5380" max="5380" width="4.140625" customWidth="1"/>
    <col min="5381" max="5381" width="36" customWidth="1"/>
    <col min="5382" max="5382" width="11.85546875" customWidth="1"/>
    <col min="5633" max="5633" width="4.7109375" customWidth="1"/>
    <col min="5634" max="5634" width="36.140625" customWidth="1"/>
    <col min="5635" max="5635" width="12.85546875" customWidth="1"/>
    <col min="5636" max="5636" width="4.140625" customWidth="1"/>
    <col min="5637" max="5637" width="36" customWidth="1"/>
    <col min="5638" max="5638" width="11.85546875" customWidth="1"/>
    <col min="5889" max="5889" width="4.7109375" customWidth="1"/>
    <col min="5890" max="5890" width="36.140625" customWidth="1"/>
    <col min="5891" max="5891" width="12.85546875" customWidth="1"/>
    <col min="5892" max="5892" width="4.140625" customWidth="1"/>
    <col min="5893" max="5893" width="36" customWidth="1"/>
    <col min="5894" max="5894" width="11.85546875" customWidth="1"/>
    <col min="6145" max="6145" width="4.7109375" customWidth="1"/>
    <col min="6146" max="6146" width="36.140625" customWidth="1"/>
    <col min="6147" max="6147" width="12.85546875" customWidth="1"/>
    <col min="6148" max="6148" width="4.140625" customWidth="1"/>
    <col min="6149" max="6149" width="36" customWidth="1"/>
    <col min="6150" max="6150" width="11.85546875" customWidth="1"/>
    <col min="6401" max="6401" width="4.7109375" customWidth="1"/>
    <col min="6402" max="6402" width="36.140625" customWidth="1"/>
    <col min="6403" max="6403" width="12.85546875" customWidth="1"/>
    <col min="6404" max="6404" width="4.140625" customWidth="1"/>
    <col min="6405" max="6405" width="36" customWidth="1"/>
    <col min="6406" max="6406" width="11.85546875" customWidth="1"/>
    <col min="6657" max="6657" width="4.7109375" customWidth="1"/>
    <col min="6658" max="6658" width="36.140625" customWidth="1"/>
    <col min="6659" max="6659" width="12.85546875" customWidth="1"/>
    <col min="6660" max="6660" width="4.140625" customWidth="1"/>
    <col min="6661" max="6661" width="36" customWidth="1"/>
    <col min="6662" max="6662" width="11.85546875" customWidth="1"/>
    <col min="6913" max="6913" width="4.7109375" customWidth="1"/>
    <col min="6914" max="6914" width="36.140625" customWidth="1"/>
    <col min="6915" max="6915" width="12.85546875" customWidth="1"/>
    <col min="6916" max="6916" width="4.140625" customWidth="1"/>
    <col min="6917" max="6917" width="36" customWidth="1"/>
    <col min="6918" max="6918" width="11.85546875" customWidth="1"/>
    <col min="7169" max="7169" width="4.7109375" customWidth="1"/>
    <col min="7170" max="7170" width="36.140625" customWidth="1"/>
    <col min="7171" max="7171" width="12.85546875" customWidth="1"/>
    <col min="7172" max="7172" width="4.140625" customWidth="1"/>
    <col min="7173" max="7173" width="36" customWidth="1"/>
    <col min="7174" max="7174" width="11.85546875" customWidth="1"/>
    <col min="7425" max="7425" width="4.7109375" customWidth="1"/>
    <col min="7426" max="7426" width="36.140625" customWidth="1"/>
    <col min="7427" max="7427" width="12.85546875" customWidth="1"/>
    <col min="7428" max="7428" width="4.140625" customWidth="1"/>
    <col min="7429" max="7429" width="36" customWidth="1"/>
    <col min="7430" max="7430" width="11.85546875" customWidth="1"/>
    <col min="7681" max="7681" width="4.7109375" customWidth="1"/>
    <col min="7682" max="7682" width="36.140625" customWidth="1"/>
    <col min="7683" max="7683" width="12.85546875" customWidth="1"/>
    <col min="7684" max="7684" width="4.140625" customWidth="1"/>
    <col min="7685" max="7685" width="36" customWidth="1"/>
    <col min="7686" max="7686" width="11.85546875" customWidth="1"/>
    <col min="7937" max="7937" width="4.7109375" customWidth="1"/>
    <col min="7938" max="7938" width="36.140625" customWidth="1"/>
    <col min="7939" max="7939" width="12.85546875" customWidth="1"/>
    <col min="7940" max="7940" width="4.140625" customWidth="1"/>
    <col min="7941" max="7941" width="36" customWidth="1"/>
    <col min="7942" max="7942" width="11.85546875" customWidth="1"/>
    <col min="8193" max="8193" width="4.7109375" customWidth="1"/>
    <col min="8194" max="8194" width="36.140625" customWidth="1"/>
    <col min="8195" max="8195" width="12.85546875" customWidth="1"/>
    <col min="8196" max="8196" width="4.140625" customWidth="1"/>
    <col min="8197" max="8197" width="36" customWidth="1"/>
    <col min="8198" max="8198" width="11.85546875" customWidth="1"/>
    <col min="8449" max="8449" width="4.7109375" customWidth="1"/>
    <col min="8450" max="8450" width="36.140625" customWidth="1"/>
    <col min="8451" max="8451" width="12.85546875" customWidth="1"/>
    <col min="8452" max="8452" width="4.140625" customWidth="1"/>
    <col min="8453" max="8453" width="36" customWidth="1"/>
    <col min="8454" max="8454" width="11.85546875" customWidth="1"/>
    <col min="8705" max="8705" width="4.7109375" customWidth="1"/>
    <col min="8706" max="8706" width="36.140625" customWidth="1"/>
    <col min="8707" max="8707" width="12.85546875" customWidth="1"/>
    <col min="8708" max="8708" width="4.140625" customWidth="1"/>
    <col min="8709" max="8709" width="36" customWidth="1"/>
    <col min="8710" max="8710" width="11.85546875" customWidth="1"/>
    <col min="8961" max="8961" width="4.7109375" customWidth="1"/>
    <col min="8962" max="8962" width="36.140625" customWidth="1"/>
    <col min="8963" max="8963" width="12.85546875" customWidth="1"/>
    <col min="8964" max="8964" width="4.140625" customWidth="1"/>
    <col min="8965" max="8965" width="36" customWidth="1"/>
    <col min="8966" max="8966" width="11.85546875" customWidth="1"/>
    <col min="9217" max="9217" width="4.7109375" customWidth="1"/>
    <col min="9218" max="9218" width="36.140625" customWidth="1"/>
    <col min="9219" max="9219" width="12.85546875" customWidth="1"/>
    <col min="9220" max="9220" width="4.140625" customWidth="1"/>
    <col min="9221" max="9221" width="36" customWidth="1"/>
    <col min="9222" max="9222" width="11.85546875" customWidth="1"/>
    <col min="9473" max="9473" width="4.7109375" customWidth="1"/>
    <col min="9474" max="9474" width="36.140625" customWidth="1"/>
    <col min="9475" max="9475" width="12.85546875" customWidth="1"/>
    <col min="9476" max="9476" width="4.140625" customWidth="1"/>
    <col min="9477" max="9477" width="36" customWidth="1"/>
    <col min="9478" max="9478" width="11.85546875" customWidth="1"/>
    <col min="9729" max="9729" width="4.7109375" customWidth="1"/>
    <col min="9730" max="9730" width="36.140625" customWidth="1"/>
    <col min="9731" max="9731" width="12.85546875" customWidth="1"/>
    <col min="9732" max="9732" width="4.140625" customWidth="1"/>
    <col min="9733" max="9733" width="36" customWidth="1"/>
    <col min="9734" max="9734" width="11.85546875" customWidth="1"/>
    <col min="9985" max="9985" width="4.7109375" customWidth="1"/>
    <col min="9986" max="9986" width="36.140625" customWidth="1"/>
    <col min="9987" max="9987" width="12.85546875" customWidth="1"/>
    <col min="9988" max="9988" width="4.140625" customWidth="1"/>
    <col min="9989" max="9989" width="36" customWidth="1"/>
    <col min="9990" max="9990" width="11.85546875" customWidth="1"/>
    <col min="10241" max="10241" width="4.7109375" customWidth="1"/>
    <col min="10242" max="10242" width="36.140625" customWidth="1"/>
    <col min="10243" max="10243" width="12.85546875" customWidth="1"/>
    <col min="10244" max="10244" width="4.140625" customWidth="1"/>
    <col min="10245" max="10245" width="36" customWidth="1"/>
    <col min="10246" max="10246" width="11.85546875" customWidth="1"/>
    <col min="10497" max="10497" width="4.7109375" customWidth="1"/>
    <col min="10498" max="10498" width="36.140625" customWidth="1"/>
    <col min="10499" max="10499" width="12.85546875" customWidth="1"/>
    <col min="10500" max="10500" width="4.140625" customWidth="1"/>
    <col min="10501" max="10501" width="36" customWidth="1"/>
    <col min="10502" max="10502" width="11.85546875" customWidth="1"/>
    <col min="10753" max="10753" width="4.7109375" customWidth="1"/>
    <col min="10754" max="10754" width="36.140625" customWidth="1"/>
    <col min="10755" max="10755" width="12.85546875" customWidth="1"/>
    <col min="10756" max="10756" width="4.140625" customWidth="1"/>
    <col min="10757" max="10757" width="36" customWidth="1"/>
    <col min="10758" max="10758" width="11.85546875" customWidth="1"/>
    <col min="11009" max="11009" width="4.7109375" customWidth="1"/>
    <col min="11010" max="11010" width="36.140625" customWidth="1"/>
    <col min="11011" max="11011" width="12.85546875" customWidth="1"/>
    <col min="11012" max="11012" width="4.140625" customWidth="1"/>
    <col min="11013" max="11013" width="36" customWidth="1"/>
    <col min="11014" max="11014" width="11.85546875" customWidth="1"/>
    <col min="11265" max="11265" width="4.7109375" customWidth="1"/>
    <col min="11266" max="11266" width="36.140625" customWidth="1"/>
    <col min="11267" max="11267" width="12.85546875" customWidth="1"/>
    <col min="11268" max="11268" width="4.140625" customWidth="1"/>
    <col min="11269" max="11269" width="36" customWidth="1"/>
    <col min="11270" max="11270" width="11.85546875" customWidth="1"/>
    <col min="11521" max="11521" width="4.7109375" customWidth="1"/>
    <col min="11522" max="11522" width="36.140625" customWidth="1"/>
    <col min="11523" max="11523" width="12.85546875" customWidth="1"/>
    <col min="11524" max="11524" width="4.140625" customWidth="1"/>
    <col min="11525" max="11525" width="36" customWidth="1"/>
    <col min="11526" max="11526" width="11.85546875" customWidth="1"/>
    <col min="11777" max="11777" width="4.7109375" customWidth="1"/>
    <col min="11778" max="11778" width="36.140625" customWidth="1"/>
    <col min="11779" max="11779" width="12.85546875" customWidth="1"/>
    <col min="11780" max="11780" width="4.140625" customWidth="1"/>
    <col min="11781" max="11781" width="36" customWidth="1"/>
    <col min="11782" max="11782" width="11.85546875" customWidth="1"/>
    <col min="12033" max="12033" width="4.7109375" customWidth="1"/>
    <col min="12034" max="12034" width="36.140625" customWidth="1"/>
    <col min="12035" max="12035" width="12.85546875" customWidth="1"/>
    <col min="12036" max="12036" width="4.140625" customWidth="1"/>
    <col min="12037" max="12037" width="36" customWidth="1"/>
    <col min="12038" max="12038" width="11.85546875" customWidth="1"/>
    <col min="12289" max="12289" width="4.7109375" customWidth="1"/>
    <col min="12290" max="12290" width="36.140625" customWidth="1"/>
    <col min="12291" max="12291" width="12.85546875" customWidth="1"/>
    <col min="12292" max="12292" width="4.140625" customWidth="1"/>
    <col min="12293" max="12293" width="36" customWidth="1"/>
    <col min="12294" max="12294" width="11.85546875" customWidth="1"/>
    <col min="12545" max="12545" width="4.7109375" customWidth="1"/>
    <col min="12546" max="12546" width="36.140625" customWidth="1"/>
    <col min="12547" max="12547" width="12.85546875" customWidth="1"/>
    <col min="12548" max="12548" width="4.140625" customWidth="1"/>
    <col min="12549" max="12549" width="36" customWidth="1"/>
    <col min="12550" max="12550" width="11.85546875" customWidth="1"/>
    <col min="12801" max="12801" width="4.7109375" customWidth="1"/>
    <col min="12802" max="12802" width="36.140625" customWidth="1"/>
    <col min="12803" max="12803" width="12.85546875" customWidth="1"/>
    <col min="12804" max="12804" width="4.140625" customWidth="1"/>
    <col min="12805" max="12805" width="36" customWidth="1"/>
    <col min="12806" max="12806" width="11.85546875" customWidth="1"/>
    <col min="13057" max="13057" width="4.7109375" customWidth="1"/>
    <col min="13058" max="13058" width="36.140625" customWidth="1"/>
    <col min="13059" max="13059" width="12.85546875" customWidth="1"/>
    <col min="13060" max="13060" width="4.140625" customWidth="1"/>
    <col min="13061" max="13061" width="36" customWidth="1"/>
    <col min="13062" max="13062" width="11.85546875" customWidth="1"/>
    <col min="13313" max="13313" width="4.7109375" customWidth="1"/>
    <col min="13314" max="13314" width="36.140625" customWidth="1"/>
    <col min="13315" max="13315" width="12.85546875" customWidth="1"/>
    <col min="13316" max="13316" width="4.140625" customWidth="1"/>
    <col min="13317" max="13317" width="36" customWidth="1"/>
    <col min="13318" max="13318" width="11.85546875" customWidth="1"/>
    <col min="13569" max="13569" width="4.7109375" customWidth="1"/>
    <col min="13570" max="13570" width="36.140625" customWidth="1"/>
    <col min="13571" max="13571" width="12.85546875" customWidth="1"/>
    <col min="13572" max="13572" width="4.140625" customWidth="1"/>
    <col min="13573" max="13573" width="36" customWidth="1"/>
    <col min="13574" max="13574" width="11.85546875" customWidth="1"/>
    <col min="13825" max="13825" width="4.7109375" customWidth="1"/>
    <col min="13826" max="13826" width="36.140625" customWidth="1"/>
    <col min="13827" max="13827" width="12.85546875" customWidth="1"/>
    <col min="13828" max="13828" width="4.140625" customWidth="1"/>
    <col min="13829" max="13829" width="36" customWidth="1"/>
    <col min="13830" max="13830" width="11.85546875" customWidth="1"/>
    <col min="14081" max="14081" width="4.7109375" customWidth="1"/>
    <col min="14082" max="14082" width="36.140625" customWidth="1"/>
    <col min="14083" max="14083" width="12.85546875" customWidth="1"/>
    <col min="14084" max="14084" width="4.140625" customWidth="1"/>
    <col min="14085" max="14085" width="36" customWidth="1"/>
    <col min="14086" max="14086" width="11.85546875" customWidth="1"/>
    <col min="14337" max="14337" width="4.7109375" customWidth="1"/>
    <col min="14338" max="14338" width="36.140625" customWidth="1"/>
    <col min="14339" max="14339" width="12.85546875" customWidth="1"/>
    <col min="14340" max="14340" width="4.140625" customWidth="1"/>
    <col min="14341" max="14341" width="36" customWidth="1"/>
    <col min="14342" max="14342" width="11.85546875" customWidth="1"/>
    <col min="14593" max="14593" width="4.7109375" customWidth="1"/>
    <col min="14594" max="14594" width="36.140625" customWidth="1"/>
    <col min="14595" max="14595" width="12.85546875" customWidth="1"/>
    <col min="14596" max="14596" width="4.140625" customWidth="1"/>
    <col min="14597" max="14597" width="36" customWidth="1"/>
    <col min="14598" max="14598" width="11.85546875" customWidth="1"/>
    <col min="14849" max="14849" width="4.7109375" customWidth="1"/>
    <col min="14850" max="14850" width="36.140625" customWidth="1"/>
    <col min="14851" max="14851" width="12.85546875" customWidth="1"/>
    <col min="14852" max="14852" width="4.140625" customWidth="1"/>
    <col min="14853" max="14853" width="36" customWidth="1"/>
    <col min="14854" max="14854" width="11.85546875" customWidth="1"/>
    <col min="15105" max="15105" width="4.7109375" customWidth="1"/>
    <col min="15106" max="15106" width="36.140625" customWidth="1"/>
    <col min="15107" max="15107" width="12.85546875" customWidth="1"/>
    <col min="15108" max="15108" width="4.140625" customWidth="1"/>
    <col min="15109" max="15109" width="36" customWidth="1"/>
    <col min="15110" max="15110" width="11.85546875" customWidth="1"/>
    <col min="15361" max="15361" width="4.7109375" customWidth="1"/>
    <col min="15362" max="15362" width="36.140625" customWidth="1"/>
    <col min="15363" max="15363" width="12.85546875" customWidth="1"/>
    <col min="15364" max="15364" width="4.140625" customWidth="1"/>
    <col min="15365" max="15365" width="36" customWidth="1"/>
    <col min="15366" max="15366" width="11.85546875" customWidth="1"/>
    <col min="15617" max="15617" width="4.7109375" customWidth="1"/>
    <col min="15618" max="15618" width="36.140625" customWidth="1"/>
    <col min="15619" max="15619" width="12.85546875" customWidth="1"/>
    <col min="15620" max="15620" width="4.140625" customWidth="1"/>
    <col min="15621" max="15621" width="36" customWidth="1"/>
    <col min="15622" max="15622" width="11.85546875" customWidth="1"/>
    <col min="15873" max="15873" width="4.7109375" customWidth="1"/>
    <col min="15874" max="15874" width="36.140625" customWidth="1"/>
    <col min="15875" max="15875" width="12.85546875" customWidth="1"/>
    <col min="15876" max="15876" width="4.140625" customWidth="1"/>
    <col min="15877" max="15877" width="36" customWidth="1"/>
    <col min="15878" max="15878" width="11.85546875" customWidth="1"/>
    <col min="16129" max="16129" width="4.7109375" customWidth="1"/>
    <col min="16130" max="16130" width="36.140625" customWidth="1"/>
    <col min="16131" max="16131" width="12.85546875" customWidth="1"/>
    <col min="16132" max="16132" width="4.140625" customWidth="1"/>
    <col min="16133" max="16133" width="36" customWidth="1"/>
    <col min="16134" max="16134" width="11.85546875" customWidth="1"/>
  </cols>
  <sheetData>
    <row r="1" spans="1:6" ht="15.75">
      <c r="F1" s="139" t="s">
        <v>183</v>
      </c>
    </row>
    <row r="2" spans="1:6">
      <c r="F2" s="5" t="s">
        <v>1</v>
      </c>
    </row>
    <row r="3" spans="1:6">
      <c r="F3" s="5" t="str">
        <f>'[1]Приложение 1'!C3</f>
        <v>"О бюджете МО "Унцукульский район" на 2023г.и плановый период 2024-2025гг."</v>
      </c>
    </row>
    <row r="4" spans="1:6">
      <c r="F4" s="5" t="s">
        <v>212</v>
      </c>
    </row>
    <row r="7" spans="1:6" ht="18">
      <c r="A7" s="255" t="s">
        <v>144</v>
      </c>
      <c r="B7" s="255"/>
      <c r="C7" s="255"/>
      <c r="D7" s="255"/>
      <c r="E7" s="255"/>
      <c r="F7" s="255"/>
    </row>
    <row r="8" spans="1:6" ht="18">
      <c r="A8" s="255" t="s">
        <v>145</v>
      </c>
      <c r="B8" s="255"/>
      <c r="C8" s="255"/>
      <c r="D8" s="255"/>
      <c r="E8" s="255"/>
      <c r="F8" s="255"/>
    </row>
    <row r="9" spans="1:6" ht="18">
      <c r="A9" s="255" t="s">
        <v>184</v>
      </c>
      <c r="B9" s="255"/>
      <c r="C9" s="255"/>
      <c r="D9" s="255"/>
      <c r="E9" s="255"/>
      <c r="F9" s="255"/>
    </row>
    <row r="11" spans="1:6" ht="13.5" thickBot="1">
      <c r="F11" s="140" t="s">
        <v>147</v>
      </c>
    </row>
    <row r="12" spans="1:6" s="144" customFormat="1" ht="26.25" thickBot="1">
      <c r="A12" s="141" t="s">
        <v>148</v>
      </c>
      <c r="B12" s="142" t="s">
        <v>149</v>
      </c>
      <c r="C12" s="142" t="s">
        <v>150</v>
      </c>
      <c r="D12" s="142"/>
      <c r="E12" s="142" t="s">
        <v>151</v>
      </c>
      <c r="F12" s="143" t="s">
        <v>152</v>
      </c>
    </row>
    <row r="13" spans="1:6" ht="16.5" customHeight="1">
      <c r="A13" s="145">
        <v>1</v>
      </c>
      <c r="B13" s="146" t="s">
        <v>153</v>
      </c>
      <c r="C13" s="147">
        <f>C14+C15+C16+C17+C18+C19+C20</f>
        <v>110777</v>
      </c>
      <c r="D13" s="147">
        <v>1</v>
      </c>
      <c r="E13" s="148" t="s">
        <v>151</v>
      </c>
      <c r="F13" s="149"/>
    </row>
    <row r="14" spans="1:6">
      <c r="A14" s="150"/>
      <c r="B14" s="151" t="s">
        <v>154</v>
      </c>
      <c r="C14" s="152">
        <v>76550</v>
      </c>
      <c r="D14" s="152"/>
      <c r="E14" s="153" t="s">
        <v>155</v>
      </c>
      <c r="F14" s="196">
        <v>33044.803999999996</v>
      </c>
    </row>
    <row r="15" spans="1:6">
      <c r="A15" s="150"/>
      <c r="B15" s="151" t="s">
        <v>156</v>
      </c>
      <c r="C15" s="152">
        <v>19350</v>
      </c>
      <c r="D15" s="152"/>
      <c r="E15" s="153" t="s">
        <v>157</v>
      </c>
      <c r="F15" s="197">
        <v>2614.1999999999998</v>
      </c>
    </row>
    <row r="16" spans="1:6">
      <c r="A16" s="156"/>
      <c r="B16" s="151" t="s">
        <v>158</v>
      </c>
      <c r="C16" s="152">
        <v>14050</v>
      </c>
      <c r="D16" s="152"/>
      <c r="E16" s="153" t="s">
        <v>159</v>
      </c>
      <c r="F16" s="196">
        <v>6222.1530000000002</v>
      </c>
    </row>
    <row r="17" spans="1:6">
      <c r="A17" s="156"/>
      <c r="B17" s="151" t="s">
        <v>160</v>
      </c>
      <c r="C17" s="157">
        <v>0</v>
      </c>
      <c r="D17" s="157"/>
      <c r="E17" s="153" t="s">
        <v>161</v>
      </c>
      <c r="F17" s="198">
        <v>45337.421999999999</v>
      </c>
    </row>
    <row r="18" spans="1:6">
      <c r="A18" s="156"/>
      <c r="B18" s="151" t="s">
        <v>162</v>
      </c>
      <c r="C18" s="157">
        <v>197</v>
      </c>
      <c r="D18" s="157"/>
      <c r="E18" s="153" t="s">
        <v>163</v>
      </c>
      <c r="F18" s="198">
        <v>14889.546</v>
      </c>
    </row>
    <row r="19" spans="1:6">
      <c r="A19" s="156"/>
      <c r="B19" s="151" t="s">
        <v>164</v>
      </c>
      <c r="C19" s="157">
        <v>600</v>
      </c>
      <c r="D19" s="157"/>
      <c r="E19" s="153" t="s">
        <v>165</v>
      </c>
      <c r="F19" s="198">
        <v>750448.22</v>
      </c>
    </row>
    <row r="20" spans="1:6">
      <c r="A20" s="156"/>
      <c r="B20" s="151" t="s">
        <v>166</v>
      </c>
      <c r="C20" s="157">
        <v>30</v>
      </c>
      <c r="D20" s="157"/>
      <c r="E20" s="153" t="s">
        <v>167</v>
      </c>
      <c r="F20" s="198">
        <v>45258.656999999999</v>
      </c>
    </row>
    <row r="21" spans="1:6">
      <c r="A21" s="159">
        <v>2</v>
      </c>
      <c r="B21" s="160" t="s">
        <v>168</v>
      </c>
      <c r="C21" s="161">
        <v>1850</v>
      </c>
      <c r="D21" s="161"/>
      <c r="E21" s="153" t="s">
        <v>169</v>
      </c>
      <c r="F21" s="198">
        <v>11445.3</v>
      </c>
    </row>
    <row r="22" spans="1:6">
      <c r="A22" s="159">
        <v>3</v>
      </c>
      <c r="B22" s="162" t="s">
        <v>170</v>
      </c>
      <c r="C22" s="161">
        <f>C23+C24+C25</f>
        <v>886420.86400000006</v>
      </c>
      <c r="D22" s="161"/>
      <c r="E22" s="153" t="s">
        <v>171</v>
      </c>
      <c r="F22" s="198">
        <v>23994.261999999999</v>
      </c>
    </row>
    <row r="23" spans="1:6">
      <c r="A23" s="156"/>
      <c r="B23" s="151" t="s">
        <v>172</v>
      </c>
      <c r="C23" s="199">
        <v>154420</v>
      </c>
      <c r="D23" s="157"/>
      <c r="E23" s="153" t="s">
        <v>173</v>
      </c>
      <c r="F23" s="200">
        <v>3822</v>
      </c>
    </row>
    <row r="24" spans="1:6">
      <c r="A24" s="156"/>
      <c r="B24" s="151" t="s">
        <v>174</v>
      </c>
      <c r="C24" s="157">
        <v>52463.040000000001</v>
      </c>
      <c r="D24" s="157"/>
      <c r="E24" s="166" t="s">
        <v>175</v>
      </c>
      <c r="F24" s="201">
        <v>21</v>
      </c>
    </row>
    <row r="25" spans="1:6" s="177" customFormat="1" ht="15.75" customHeight="1">
      <c r="A25" s="156"/>
      <c r="B25" s="151" t="s">
        <v>176</v>
      </c>
      <c r="C25" s="165">
        <v>679537.82400000002</v>
      </c>
      <c r="D25" s="157"/>
      <c r="E25" s="153" t="s">
        <v>177</v>
      </c>
      <c r="F25" s="200">
        <v>54070</v>
      </c>
    </row>
    <row r="26" spans="1:6" s="177" customFormat="1" ht="15.75" customHeight="1" thickBot="1">
      <c r="A26" s="202"/>
      <c r="B26" s="203"/>
      <c r="C26" s="204"/>
      <c r="D26" s="205"/>
      <c r="E26" s="206" t="s">
        <v>185</v>
      </c>
      <c r="F26" s="207">
        <v>6645.3</v>
      </c>
    </row>
    <row r="27" spans="1:6" s="177" customFormat="1" ht="26.25" customHeight="1" thickBot="1">
      <c r="A27" s="172"/>
      <c r="B27" s="173" t="s">
        <v>178</v>
      </c>
      <c r="C27" s="174">
        <f>C13+C21+C22</f>
        <v>999047.86400000006</v>
      </c>
      <c r="D27" s="174"/>
      <c r="E27" s="175" t="s">
        <v>179</v>
      </c>
      <c r="F27" s="176">
        <f>SUM(F14:F26)</f>
        <v>997812.86400000006</v>
      </c>
    </row>
    <row r="28" spans="1:6" ht="25.5">
      <c r="A28" s="178">
        <v>4</v>
      </c>
      <c r="B28" s="179" t="s">
        <v>180</v>
      </c>
      <c r="C28" s="208">
        <v>-1235</v>
      </c>
      <c r="D28" s="181"/>
      <c r="E28" s="182"/>
      <c r="F28" s="183">
        <v>0</v>
      </c>
    </row>
    <row r="29" spans="1:6" s="177" customFormat="1" ht="36.75" customHeight="1">
      <c r="A29" s="184"/>
      <c r="B29" s="185" t="s">
        <v>181</v>
      </c>
      <c r="C29" s="186">
        <v>-1235</v>
      </c>
      <c r="D29" s="187"/>
      <c r="E29" s="188"/>
      <c r="F29" s="189"/>
    </row>
    <row r="30" spans="1:6" ht="13.5" thickBot="1">
      <c r="A30" s="190"/>
      <c r="B30" s="191" t="s">
        <v>182</v>
      </c>
      <c r="C30" s="192">
        <f>C27-F27-1235</f>
        <v>0</v>
      </c>
      <c r="D30" s="193"/>
      <c r="E30" s="194"/>
      <c r="F30" s="195">
        <v>0</v>
      </c>
    </row>
  </sheetData>
  <mergeCells count="3">
    <mergeCell ref="A7:F7"/>
    <mergeCell ref="A8:F8"/>
    <mergeCell ref="A9:F9"/>
  </mergeCells>
  <pageMargins left="0.59055118110236227" right="0" top="0.98425196850393704" bottom="0.98425196850393704" header="0.51181102362204722" footer="0.51181102362204722"/>
  <pageSetup paperSize="9" scale="9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="175" zoomScaleSheetLayoutView="175" workbookViewId="0">
      <selection activeCell="F4" sqref="F4"/>
    </sheetView>
  </sheetViews>
  <sheetFormatPr defaultRowHeight="12.75"/>
  <cols>
    <col min="1" max="1" width="4.7109375" customWidth="1"/>
    <col min="2" max="2" width="36.140625" customWidth="1"/>
    <col min="3" max="3" width="12.85546875" customWidth="1"/>
    <col min="4" max="4" width="4.140625" customWidth="1"/>
    <col min="5" max="5" width="36" customWidth="1"/>
    <col min="6" max="6" width="12.42578125" customWidth="1"/>
  </cols>
  <sheetData>
    <row r="1" spans="1:6" ht="15.75">
      <c r="F1" s="139" t="s">
        <v>143</v>
      </c>
    </row>
    <row r="2" spans="1:6">
      <c r="F2" s="5" t="s">
        <v>1</v>
      </c>
    </row>
    <row r="3" spans="1:6">
      <c r="F3" s="5" t="str">
        <f>'[1]Приложение 1'!C3</f>
        <v>"О бюджете МО "Унцукульский район" на 2023г.и плановый период 2024-2025гг."</v>
      </c>
    </row>
    <row r="4" spans="1:6">
      <c r="F4" s="5" t="s">
        <v>212</v>
      </c>
    </row>
    <row r="7" spans="1:6" ht="18">
      <c r="A7" s="255" t="s">
        <v>144</v>
      </c>
      <c r="B7" s="255"/>
      <c r="C7" s="255"/>
      <c r="D7" s="255"/>
      <c r="E7" s="255"/>
      <c r="F7" s="255"/>
    </row>
    <row r="8" spans="1:6" ht="18">
      <c r="A8" s="255" t="s">
        <v>145</v>
      </c>
      <c r="B8" s="255"/>
      <c r="C8" s="255"/>
      <c r="D8" s="255"/>
      <c r="E8" s="255"/>
      <c r="F8" s="255"/>
    </row>
    <row r="9" spans="1:6" ht="18">
      <c r="A9" s="255" t="s">
        <v>146</v>
      </c>
      <c r="B9" s="255"/>
      <c r="C9" s="255"/>
      <c r="D9" s="255"/>
      <c r="E9" s="255"/>
      <c r="F9" s="255"/>
    </row>
    <row r="11" spans="1:6" ht="13.5" thickBot="1">
      <c r="F11" s="140" t="s">
        <v>147</v>
      </c>
    </row>
    <row r="12" spans="1:6" s="144" customFormat="1" ht="26.25" thickBot="1">
      <c r="A12" s="141" t="s">
        <v>148</v>
      </c>
      <c r="B12" s="142" t="s">
        <v>149</v>
      </c>
      <c r="C12" s="142" t="s">
        <v>150</v>
      </c>
      <c r="D12" s="142"/>
      <c r="E12" s="142" t="s">
        <v>151</v>
      </c>
      <c r="F12" s="143" t="s">
        <v>152</v>
      </c>
    </row>
    <row r="13" spans="1:6" ht="16.5" customHeight="1">
      <c r="A13" s="145">
        <v>1</v>
      </c>
      <c r="B13" s="146" t="s">
        <v>153</v>
      </c>
      <c r="C13" s="147">
        <f>C14+C15+C16+C17+C18+C19+C20</f>
        <v>110777</v>
      </c>
      <c r="D13" s="147">
        <v>1</v>
      </c>
      <c r="E13" s="148" t="s">
        <v>151</v>
      </c>
      <c r="F13" s="149"/>
    </row>
    <row r="14" spans="1:6">
      <c r="A14" s="150"/>
      <c r="B14" s="151" t="s">
        <v>154</v>
      </c>
      <c r="C14" s="152">
        <v>76550</v>
      </c>
      <c r="D14" s="152"/>
      <c r="E14" s="153" t="s">
        <v>155</v>
      </c>
      <c r="F14" s="154">
        <f>'[1]Приложение 9'!F16</f>
        <v>39347.958999999995</v>
      </c>
    </row>
    <row r="15" spans="1:6">
      <c r="A15" s="150"/>
      <c r="B15" s="151" t="s">
        <v>156</v>
      </c>
      <c r="C15" s="152">
        <v>19350</v>
      </c>
      <c r="D15" s="152"/>
      <c r="E15" s="153" t="s">
        <v>157</v>
      </c>
      <c r="F15" s="155">
        <f>'[1]Приложение 9'!F71</f>
        <v>2501.8000000000002</v>
      </c>
    </row>
    <row r="16" spans="1:6">
      <c r="A16" s="156"/>
      <c r="B16" s="151" t="s">
        <v>158</v>
      </c>
      <c r="C16" s="152">
        <v>14050</v>
      </c>
      <c r="D16" s="152"/>
      <c r="E16" s="153" t="s">
        <v>159</v>
      </c>
      <c r="F16" s="154">
        <f>'[1]Приложение 9'!F73</f>
        <v>6774.6030000000001</v>
      </c>
    </row>
    <row r="17" spans="1:6">
      <c r="A17" s="156"/>
      <c r="B17" s="151" t="s">
        <v>160</v>
      </c>
      <c r="C17" s="157">
        <v>0</v>
      </c>
      <c r="D17" s="157"/>
      <c r="E17" s="153" t="s">
        <v>161</v>
      </c>
      <c r="F17" s="158">
        <f>'[1]Приложение 9'!F83</f>
        <v>42120.443999999996</v>
      </c>
    </row>
    <row r="18" spans="1:6">
      <c r="A18" s="156"/>
      <c r="B18" s="151" t="s">
        <v>162</v>
      </c>
      <c r="C18" s="157">
        <v>197</v>
      </c>
      <c r="D18" s="157"/>
      <c r="E18" s="153" t="s">
        <v>163</v>
      </c>
      <c r="F18" s="158">
        <f>'[1]Приложение 9'!F94</f>
        <v>19077.298999999999</v>
      </c>
    </row>
    <row r="19" spans="1:6">
      <c r="A19" s="156"/>
      <c r="B19" s="151" t="s">
        <v>164</v>
      </c>
      <c r="C19" s="157">
        <v>600</v>
      </c>
      <c r="D19" s="157"/>
      <c r="E19" s="153" t="s">
        <v>165</v>
      </c>
      <c r="F19" s="158">
        <f>'[1]Приложение 9'!F102</f>
        <v>773052.32310000004</v>
      </c>
    </row>
    <row r="20" spans="1:6">
      <c r="A20" s="156"/>
      <c r="B20" s="151" t="s">
        <v>166</v>
      </c>
      <c r="C20" s="157">
        <v>30</v>
      </c>
      <c r="D20" s="157"/>
      <c r="E20" s="153" t="s">
        <v>167</v>
      </c>
      <c r="F20" s="158">
        <f>'[1]Приложение 9'!F169</f>
        <v>50123.766280000003</v>
      </c>
    </row>
    <row r="21" spans="1:6">
      <c r="A21" s="159">
        <v>2</v>
      </c>
      <c r="B21" s="160" t="s">
        <v>168</v>
      </c>
      <c r="C21" s="161">
        <v>1850</v>
      </c>
      <c r="D21" s="161"/>
      <c r="E21" s="153" t="s">
        <v>169</v>
      </c>
      <c r="F21" s="158">
        <f>'[1]Приложение 9'!F188</f>
        <v>11202.300000000001</v>
      </c>
    </row>
    <row r="22" spans="1:6">
      <c r="A22" s="159">
        <v>3</v>
      </c>
      <c r="B22" s="162" t="s">
        <v>170</v>
      </c>
      <c r="C22" s="163">
        <f>C23+C24+C25</f>
        <v>938503.28099999996</v>
      </c>
      <c r="D22" s="161"/>
      <c r="E22" s="153" t="s">
        <v>171</v>
      </c>
      <c r="F22" s="158">
        <f>'[1]Приложение 9'!F199</f>
        <v>34262.787000000004</v>
      </c>
    </row>
    <row r="23" spans="1:6">
      <c r="A23" s="156"/>
      <c r="B23" s="151" t="s">
        <v>172</v>
      </c>
      <c r="C23" s="157">
        <v>193025</v>
      </c>
      <c r="D23" s="157"/>
      <c r="E23" s="153" t="s">
        <v>173</v>
      </c>
      <c r="F23" s="164">
        <f>'[1]Приложение 9'!F207</f>
        <v>3822</v>
      </c>
    </row>
    <row r="24" spans="1:6">
      <c r="A24" s="156"/>
      <c r="B24" s="151" t="s">
        <v>174</v>
      </c>
      <c r="C24" s="165">
        <v>53308.510999999999</v>
      </c>
      <c r="D24" s="157"/>
      <c r="E24" s="166" t="s">
        <v>175</v>
      </c>
      <c r="F24" s="167">
        <f>'[1]Приложение 9'!F209</f>
        <v>22</v>
      </c>
    </row>
    <row r="25" spans="1:6" ht="13.5" thickBot="1">
      <c r="A25" s="168"/>
      <c r="B25" s="169" t="s">
        <v>176</v>
      </c>
      <c r="C25" s="170">
        <v>692169.77</v>
      </c>
      <c r="D25" s="171"/>
      <c r="E25" s="166" t="s">
        <v>177</v>
      </c>
      <c r="F25" s="167">
        <f>'[1]Приложение 9'!F211</f>
        <v>67588</v>
      </c>
    </row>
    <row r="26" spans="1:6" s="177" customFormat="1" ht="15.75" customHeight="1" thickBot="1">
      <c r="A26" s="172"/>
      <c r="B26" s="173" t="s">
        <v>178</v>
      </c>
      <c r="C26" s="174">
        <f>C13+C21+C22</f>
        <v>1051130.281</v>
      </c>
      <c r="D26" s="174"/>
      <c r="E26" s="175" t="s">
        <v>179</v>
      </c>
      <c r="F26" s="176">
        <f>SUM(F14:F25)</f>
        <v>1049895.2813800001</v>
      </c>
    </row>
    <row r="27" spans="1:6" s="177" customFormat="1" ht="26.25" customHeight="1">
      <c r="A27" s="178">
        <v>4</v>
      </c>
      <c r="B27" s="179" t="s">
        <v>180</v>
      </c>
      <c r="C27" s="180">
        <f>C29-C28</f>
        <v>1234.9996199999005</v>
      </c>
      <c r="D27" s="181"/>
      <c r="E27" s="182"/>
      <c r="F27" s="183">
        <v>0</v>
      </c>
    </row>
    <row r="28" spans="1:6" s="177" customFormat="1" ht="36.75" customHeight="1">
      <c r="A28" s="184"/>
      <c r="B28" s="185" t="s">
        <v>181</v>
      </c>
      <c r="C28" s="186">
        <v>-1235</v>
      </c>
      <c r="D28" s="187"/>
      <c r="E28" s="188"/>
      <c r="F28" s="189"/>
    </row>
    <row r="29" spans="1:6" ht="13.5" thickBot="1">
      <c r="A29" s="190"/>
      <c r="B29" s="191" t="s">
        <v>182</v>
      </c>
      <c r="C29" s="192">
        <f>C26-F26-1235</f>
        <v>-3.8000009953975677E-4</v>
      </c>
      <c r="D29" s="193"/>
      <c r="E29" s="194"/>
      <c r="F29" s="195">
        <v>0</v>
      </c>
    </row>
  </sheetData>
  <mergeCells count="3">
    <mergeCell ref="A7:F7"/>
    <mergeCell ref="A8:F8"/>
    <mergeCell ref="A9:F9"/>
  </mergeCells>
  <pageMargins left="0.39370078740157483" right="0" top="0.98425196850393704" bottom="0.98425196850393704" header="0.51181102362204722" footer="0.51181102362204722"/>
  <pageSetup paperSize="9" scale="9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130" zoomScaleSheetLayoutView="130" workbookViewId="0">
      <selection activeCell="H4" sqref="H4"/>
    </sheetView>
  </sheetViews>
  <sheetFormatPr defaultRowHeight="12.75"/>
  <cols>
    <col min="1" max="1" width="45.28515625" customWidth="1"/>
    <col min="2" max="2" width="11.140625" customWidth="1"/>
    <col min="3" max="4" width="14.140625" customWidth="1"/>
    <col min="5" max="5" width="14.7109375" customWidth="1"/>
    <col min="6" max="6" width="12.140625" customWidth="1"/>
    <col min="7" max="7" width="13.5703125" customWidth="1"/>
    <col min="8" max="8" width="16.140625" customWidth="1"/>
    <col min="257" max="257" width="45.28515625" customWidth="1"/>
    <col min="258" max="258" width="11.140625" customWidth="1"/>
    <col min="259" max="260" width="14.140625" customWidth="1"/>
    <col min="261" max="261" width="14.7109375" customWidth="1"/>
    <col min="262" max="262" width="12.140625" customWidth="1"/>
    <col min="263" max="263" width="13.5703125" customWidth="1"/>
    <col min="264" max="264" width="16.140625" customWidth="1"/>
    <col min="513" max="513" width="45.28515625" customWidth="1"/>
    <col min="514" max="514" width="11.140625" customWidth="1"/>
    <col min="515" max="516" width="14.140625" customWidth="1"/>
    <col min="517" max="517" width="14.7109375" customWidth="1"/>
    <col min="518" max="518" width="12.140625" customWidth="1"/>
    <col min="519" max="519" width="13.5703125" customWidth="1"/>
    <col min="520" max="520" width="16.140625" customWidth="1"/>
    <col min="769" max="769" width="45.28515625" customWidth="1"/>
    <col min="770" max="770" width="11.140625" customWidth="1"/>
    <col min="771" max="772" width="14.140625" customWidth="1"/>
    <col min="773" max="773" width="14.7109375" customWidth="1"/>
    <col min="774" max="774" width="12.140625" customWidth="1"/>
    <col min="775" max="775" width="13.5703125" customWidth="1"/>
    <col min="776" max="776" width="16.140625" customWidth="1"/>
    <col min="1025" max="1025" width="45.28515625" customWidth="1"/>
    <col min="1026" max="1026" width="11.140625" customWidth="1"/>
    <col min="1027" max="1028" width="14.140625" customWidth="1"/>
    <col min="1029" max="1029" width="14.7109375" customWidth="1"/>
    <col min="1030" max="1030" width="12.140625" customWidth="1"/>
    <col min="1031" max="1031" width="13.5703125" customWidth="1"/>
    <col min="1032" max="1032" width="16.140625" customWidth="1"/>
    <col min="1281" max="1281" width="45.28515625" customWidth="1"/>
    <col min="1282" max="1282" width="11.140625" customWidth="1"/>
    <col min="1283" max="1284" width="14.140625" customWidth="1"/>
    <col min="1285" max="1285" width="14.7109375" customWidth="1"/>
    <col min="1286" max="1286" width="12.140625" customWidth="1"/>
    <col min="1287" max="1287" width="13.5703125" customWidth="1"/>
    <col min="1288" max="1288" width="16.140625" customWidth="1"/>
    <col min="1537" max="1537" width="45.28515625" customWidth="1"/>
    <col min="1538" max="1538" width="11.140625" customWidth="1"/>
    <col min="1539" max="1540" width="14.140625" customWidth="1"/>
    <col min="1541" max="1541" width="14.7109375" customWidth="1"/>
    <col min="1542" max="1542" width="12.140625" customWidth="1"/>
    <col min="1543" max="1543" width="13.5703125" customWidth="1"/>
    <col min="1544" max="1544" width="16.140625" customWidth="1"/>
    <col min="1793" max="1793" width="45.28515625" customWidth="1"/>
    <col min="1794" max="1794" width="11.140625" customWidth="1"/>
    <col min="1795" max="1796" width="14.140625" customWidth="1"/>
    <col min="1797" max="1797" width="14.7109375" customWidth="1"/>
    <col min="1798" max="1798" width="12.140625" customWidth="1"/>
    <col min="1799" max="1799" width="13.5703125" customWidth="1"/>
    <col min="1800" max="1800" width="16.140625" customWidth="1"/>
    <col min="2049" max="2049" width="45.28515625" customWidth="1"/>
    <col min="2050" max="2050" width="11.140625" customWidth="1"/>
    <col min="2051" max="2052" width="14.140625" customWidth="1"/>
    <col min="2053" max="2053" width="14.7109375" customWidth="1"/>
    <col min="2054" max="2054" width="12.140625" customWidth="1"/>
    <col min="2055" max="2055" width="13.5703125" customWidth="1"/>
    <col min="2056" max="2056" width="16.140625" customWidth="1"/>
    <col min="2305" max="2305" width="45.28515625" customWidth="1"/>
    <col min="2306" max="2306" width="11.140625" customWidth="1"/>
    <col min="2307" max="2308" width="14.140625" customWidth="1"/>
    <col min="2309" max="2309" width="14.7109375" customWidth="1"/>
    <col min="2310" max="2310" width="12.140625" customWidth="1"/>
    <col min="2311" max="2311" width="13.5703125" customWidth="1"/>
    <col min="2312" max="2312" width="16.140625" customWidth="1"/>
    <col min="2561" max="2561" width="45.28515625" customWidth="1"/>
    <col min="2562" max="2562" width="11.140625" customWidth="1"/>
    <col min="2563" max="2564" width="14.140625" customWidth="1"/>
    <col min="2565" max="2565" width="14.7109375" customWidth="1"/>
    <col min="2566" max="2566" width="12.140625" customWidth="1"/>
    <col min="2567" max="2567" width="13.5703125" customWidth="1"/>
    <col min="2568" max="2568" width="16.140625" customWidth="1"/>
    <col min="2817" max="2817" width="45.28515625" customWidth="1"/>
    <col min="2818" max="2818" width="11.140625" customWidth="1"/>
    <col min="2819" max="2820" width="14.140625" customWidth="1"/>
    <col min="2821" max="2821" width="14.7109375" customWidth="1"/>
    <col min="2822" max="2822" width="12.140625" customWidth="1"/>
    <col min="2823" max="2823" width="13.5703125" customWidth="1"/>
    <col min="2824" max="2824" width="16.140625" customWidth="1"/>
    <col min="3073" max="3073" width="45.28515625" customWidth="1"/>
    <col min="3074" max="3074" width="11.140625" customWidth="1"/>
    <col min="3075" max="3076" width="14.140625" customWidth="1"/>
    <col min="3077" max="3077" width="14.7109375" customWidth="1"/>
    <col min="3078" max="3078" width="12.140625" customWidth="1"/>
    <col min="3079" max="3079" width="13.5703125" customWidth="1"/>
    <col min="3080" max="3080" width="16.140625" customWidth="1"/>
    <col min="3329" max="3329" width="45.28515625" customWidth="1"/>
    <col min="3330" max="3330" width="11.140625" customWidth="1"/>
    <col min="3331" max="3332" width="14.140625" customWidth="1"/>
    <col min="3333" max="3333" width="14.7109375" customWidth="1"/>
    <col min="3334" max="3334" width="12.140625" customWidth="1"/>
    <col min="3335" max="3335" width="13.5703125" customWidth="1"/>
    <col min="3336" max="3336" width="16.140625" customWidth="1"/>
    <col min="3585" max="3585" width="45.28515625" customWidth="1"/>
    <col min="3586" max="3586" width="11.140625" customWidth="1"/>
    <col min="3587" max="3588" width="14.140625" customWidth="1"/>
    <col min="3589" max="3589" width="14.7109375" customWidth="1"/>
    <col min="3590" max="3590" width="12.140625" customWidth="1"/>
    <col min="3591" max="3591" width="13.5703125" customWidth="1"/>
    <col min="3592" max="3592" width="16.140625" customWidth="1"/>
    <col min="3841" max="3841" width="45.28515625" customWidth="1"/>
    <col min="3842" max="3842" width="11.140625" customWidth="1"/>
    <col min="3843" max="3844" width="14.140625" customWidth="1"/>
    <col min="3845" max="3845" width="14.7109375" customWidth="1"/>
    <col min="3846" max="3846" width="12.140625" customWidth="1"/>
    <col min="3847" max="3847" width="13.5703125" customWidth="1"/>
    <col min="3848" max="3848" width="16.140625" customWidth="1"/>
    <col min="4097" max="4097" width="45.28515625" customWidth="1"/>
    <col min="4098" max="4098" width="11.140625" customWidth="1"/>
    <col min="4099" max="4100" width="14.140625" customWidth="1"/>
    <col min="4101" max="4101" width="14.7109375" customWidth="1"/>
    <col min="4102" max="4102" width="12.140625" customWidth="1"/>
    <col min="4103" max="4103" width="13.5703125" customWidth="1"/>
    <col min="4104" max="4104" width="16.140625" customWidth="1"/>
    <col min="4353" max="4353" width="45.28515625" customWidth="1"/>
    <col min="4354" max="4354" width="11.140625" customWidth="1"/>
    <col min="4355" max="4356" width="14.140625" customWidth="1"/>
    <col min="4357" max="4357" width="14.7109375" customWidth="1"/>
    <col min="4358" max="4358" width="12.140625" customWidth="1"/>
    <col min="4359" max="4359" width="13.5703125" customWidth="1"/>
    <col min="4360" max="4360" width="16.140625" customWidth="1"/>
    <col min="4609" max="4609" width="45.28515625" customWidth="1"/>
    <col min="4610" max="4610" width="11.140625" customWidth="1"/>
    <col min="4611" max="4612" width="14.140625" customWidth="1"/>
    <col min="4613" max="4613" width="14.7109375" customWidth="1"/>
    <col min="4614" max="4614" width="12.140625" customWidth="1"/>
    <col min="4615" max="4615" width="13.5703125" customWidth="1"/>
    <col min="4616" max="4616" width="16.140625" customWidth="1"/>
    <col min="4865" max="4865" width="45.28515625" customWidth="1"/>
    <col min="4866" max="4866" width="11.140625" customWidth="1"/>
    <col min="4867" max="4868" width="14.140625" customWidth="1"/>
    <col min="4869" max="4869" width="14.7109375" customWidth="1"/>
    <col min="4870" max="4870" width="12.140625" customWidth="1"/>
    <col min="4871" max="4871" width="13.5703125" customWidth="1"/>
    <col min="4872" max="4872" width="16.140625" customWidth="1"/>
    <col min="5121" max="5121" width="45.28515625" customWidth="1"/>
    <col min="5122" max="5122" width="11.140625" customWidth="1"/>
    <col min="5123" max="5124" width="14.140625" customWidth="1"/>
    <col min="5125" max="5125" width="14.7109375" customWidth="1"/>
    <col min="5126" max="5126" width="12.140625" customWidth="1"/>
    <col min="5127" max="5127" width="13.5703125" customWidth="1"/>
    <col min="5128" max="5128" width="16.140625" customWidth="1"/>
    <col min="5377" max="5377" width="45.28515625" customWidth="1"/>
    <col min="5378" max="5378" width="11.140625" customWidth="1"/>
    <col min="5379" max="5380" width="14.140625" customWidth="1"/>
    <col min="5381" max="5381" width="14.7109375" customWidth="1"/>
    <col min="5382" max="5382" width="12.140625" customWidth="1"/>
    <col min="5383" max="5383" width="13.5703125" customWidth="1"/>
    <col min="5384" max="5384" width="16.140625" customWidth="1"/>
    <col min="5633" max="5633" width="45.28515625" customWidth="1"/>
    <col min="5634" max="5634" width="11.140625" customWidth="1"/>
    <col min="5635" max="5636" width="14.140625" customWidth="1"/>
    <col min="5637" max="5637" width="14.7109375" customWidth="1"/>
    <col min="5638" max="5638" width="12.140625" customWidth="1"/>
    <col min="5639" max="5639" width="13.5703125" customWidth="1"/>
    <col min="5640" max="5640" width="16.140625" customWidth="1"/>
    <col min="5889" max="5889" width="45.28515625" customWidth="1"/>
    <col min="5890" max="5890" width="11.140625" customWidth="1"/>
    <col min="5891" max="5892" width="14.140625" customWidth="1"/>
    <col min="5893" max="5893" width="14.7109375" customWidth="1"/>
    <col min="5894" max="5894" width="12.140625" customWidth="1"/>
    <col min="5895" max="5895" width="13.5703125" customWidth="1"/>
    <col min="5896" max="5896" width="16.140625" customWidth="1"/>
    <col min="6145" max="6145" width="45.28515625" customWidth="1"/>
    <col min="6146" max="6146" width="11.140625" customWidth="1"/>
    <col min="6147" max="6148" width="14.140625" customWidth="1"/>
    <col min="6149" max="6149" width="14.7109375" customWidth="1"/>
    <col min="6150" max="6150" width="12.140625" customWidth="1"/>
    <col min="6151" max="6151" width="13.5703125" customWidth="1"/>
    <col min="6152" max="6152" width="16.140625" customWidth="1"/>
    <col min="6401" max="6401" width="45.28515625" customWidth="1"/>
    <col min="6402" max="6402" width="11.140625" customWidth="1"/>
    <col min="6403" max="6404" width="14.140625" customWidth="1"/>
    <col min="6405" max="6405" width="14.7109375" customWidth="1"/>
    <col min="6406" max="6406" width="12.140625" customWidth="1"/>
    <col min="6407" max="6407" width="13.5703125" customWidth="1"/>
    <col min="6408" max="6408" width="16.140625" customWidth="1"/>
    <col min="6657" max="6657" width="45.28515625" customWidth="1"/>
    <col min="6658" max="6658" width="11.140625" customWidth="1"/>
    <col min="6659" max="6660" width="14.140625" customWidth="1"/>
    <col min="6661" max="6661" width="14.7109375" customWidth="1"/>
    <col min="6662" max="6662" width="12.140625" customWidth="1"/>
    <col min="6663" max="6663" width="13.5703125" customWidth="1"/>
    <col min="6664" max="6664" width="16.140625" customWidth="1"/>
    <col min="6913" max="6913" width="45.28515625" customWidth="1"/>
    <col min="6914" max="6914" width="11.140625" customWidth="1"/>
    <col min="6915" max="6916" width="14.140625" customWidth="1"/>
    <col min="6917" max="6917" width="14.7109375" customWidth="1"/>
    <col min="6918" max="6918" width="12.140625" customWidth="1"/>
    <col min="6919" max="6919" width="13.5703125" customWidth="1"/>
    <col min="6920" max="6920" width="16.140625" customWidth="1"/>
    <col min="7169" max="7169" width="45.28515625" customWidth="1"/>
    <col min="7170" max="7170" width="11.140625" customWidth="1"/>
    <col min="7171" max="7172" width="14.140625" customWidth="1"/>
    <col min="7173" max="7173" width="14.7109375" customWidth="1"/>
    <col min="7174" max="7174" width="12.140625" customWidth="1"/>
    <col min="7175" max="7175" width="13.5703125" customWidth="1"/>
    <col min="7176" max="7176" width="16.140625" customWidth="1"/>
    <col min="7425" max="7425" width="45.28515625" customWidth="1"/>
    <col min="7426" max="7426" width="11.140625" customWidth="1"/>
    <col min="7427" max="7428" width="14.140625" customWidth="1"/>
    <col min="7429" max="7429" width="14.7109375" customWidth="1"/>
    <col min="7430" max="7430" width="12.140625" customWidth="1"/>
    <col min="7431" max="7431" width="13.5703125" customWidth="1"/>
    <col min="7432" max="7432" width="16.140625" customWidth="1"/>
    <col min="7681" max="7681" width="45.28515625" customWidth="1"/>
    <col min="7682" max="7682" width="11.140625" customWidth="1"/>
    <col min="7683" max="7684" width="14.140625" customWidth="1"/>
    <col min="7685" max="7685" width="14.7109375" customWidth="1"/>
    <col min="7686" max="7686" width="12.140625" customWidth="1"/>
    <col min="7687" max="7687" width="13.5703125" customWidth="1"/>
    <col min="7688" max="7688" width="16.140625" customWidth="1"/>
    <col min="7937" max="7937" width="45.28515625" customWidth="1"/>
    <col min="7938" max="7938" width="11.140625" customWidth="1"/>
    <col min="7939" max="7940" width="14.140625" customWidth="1"/>
    <col min="7941" max="7941" width="14.7109375" customWidth="1"/>
    <col min="7942" max="7942" width="12.140625" customWidth="1"/>
    <col min="7943" max="7943" width="13.5703125" customWidth="1"/>
    <col min="7944" max="7944" width="16.140625" customWidth="1"/>
    <col min="8193" max="8193" width="45.28515625" customWidth="1"/>
    <col min="8194" max="8194" width="11.140625" customWidth="1"/>
    <col min="8195" max="8196" width="14.140625" customWidth="1"/>
    <col min="8197" max="8197" width="14.7109375" customWidth="1"/>
    <col min="8198" max="8198" width="12.140625" customWidth="1"/>
    <col min="8199" max="8199" width="13.5703125" customWidth="1"/>
    <col min="8200" max="8200" width="16.140625" customWidth="1"/>
    <col min="8449" max="8449" width="45.28515625" customWidth="1"/>
    <col min="8450" max="8450" width="11.140625" customWidth="1"/>
    <col min="8451" max="8452" width="14.140625" customWidth="1"/>
    <col min="8453" max="8453" width="14.7109375" customWidth="1"/>
    <col min="8454" max="8454" width="12.140625" customWidth="1"/>
    <col min="8455" max="8455" width="13.5703125" customWidth="1"/>
    <col min="8456" max="8456" width="16.140625" customWidth="1"/>
    <col min="8705" max="8705" width="45.28515625" customWidth="1"/>
    <col min="8706" max="8706" width="11.140625" customWidth="1"/>
    <col min="8707" max="8708" width="14.140625" customWidth="1"/>
    <col min="8709" max="8709" width="14.7109375" customWidth="1"/>
    <col min="8710" max="8710" width="12.140625" customWidth="1"/>
    <col min="8711" max="8711" width="13.5703125" customWidth="1"/>
    <col min="8712" max="8712" width="16.140625" customWidth="1"/>
    <col min="8961" max="8961" width="45.28515625" customWidth="1"/>
    <col min="8962" max="8962" width="11.140625" customWidth="1"/>
    <col min="8963" max="8964" width="14.140625" customWidth="1"/>
    <col min="8965" max="8965" width="14.7109375" customWidth="1"/>
    <col min="8966" max="8966" width="12.140625" customWidth="1"/>
    <col min="8967" max="8967" width="13.5703125" customWidth="1"/>
    <col min="8968" max="8968" width="16.140625" customWidth="1"/>
    <col min="9217" max="9217" width="45.28515625" customWidth="1"/>
    <col min="9218" max="9218" width="11.140625" customWidth="1"/>
    <col min="9219" max="9220" width="14.140625" customWidth="1"/>
    <col min="9221" max="9221" width="14.7109375" customWidth="1"/>
    <col min="9222" max="9222" width="12.140625" customWidth="1"/>
    <col min="9223" max="9223" width="13.5703125" customWidth="1"/>
    <col min="9224" max="9224" width="16.140625" customWidth="1"/>
    <col min="9473" max="9473" width="45.28515625" customWidth="1"/>
    <col min="9474" max="9474" width="11.140625" customWidth="1"/>
    <col min="9475" max="9476" width="14.140625" customWidth="1"/>
    <col min="9477" max="9477" width="14.7109375" customWidth="1"/>
    <col min="9478" max="9478" width="12.140625" customWidth="1"/>
    <col min="9479" max="9479" width="13.5703125" customWidth="1"/>
    <col min="9480" max="9480" width="16.140625" customWidth="1"/>
    <col min="9729" max="9729" width="45.28515625" customWidth="1"/>
    <col min="9730" max="9730" width="11.140625" customWidth="1"/>
    <col min="9731" max="9732" width="14.140625" customWidth="1"/>
    <col min="9733" max="9733" width="14.7109375" customWidth="1"/>
    <col min="9734" max="9734" width="12.140625" customWidth="1"/>
    <col min="9735" max="9735" width="13.5703125" customWidth="1"/>
    <col min="9736" max="9736" width="16.140625" customWidth="1"/>
    <col min="9985" max="9985" width="45.28515625" customWidth="1"/>
    <col min="9986" max="9986" width="11.140625" customWidth="1"/>
    <col min="9987" max="9988" width="14.140625" customWidth="1"/>
    <col min="9989" max="9989" width="14.7109375" customWidth="1"/>
    <col min="9990" max="9990" width="12.140625" customWidth="1"/>
    <col min="9991" max="9991" width="13.5703125" customWidth="1"/>
    <col min="9992" max="9992" width="16.140625" customWidth="1"/>
    <col min="10241" max="10241" width="45.28515625" customWidth="1"/>
    <col min="10242" max="10242" width="11.140625" customWidth="1"/>
    <col min="10243" max="10244" width="14.140625" customWidth="1"/>
    <col min="10245" max="10245" width="14.7109375" customWidth="1"/>
    <col min="10246" max="10246" width="12.140625" customWidth="1"/>
    <col min="10247" max="10247" width="13.5703125" customWidth="1"/>
    <col min="10248" max="10248" width="16.140625" customWidth="1"/>
    <col min="10497" max="10497" width="45.28515625" customWidth="1"/>
    <col min="10498" max="10498" width="11.140625" customWidth="1"/>
    <col min="10499" max="10500" width="14.140625" customWidth="1"/>
    <col min="10501" max="10501" width="14.7109375" customWidth="1"/>
    <col min="10502" max="10502" width="12.140625" customWidth="1"/>
    <col min="10503" max="10503" width="13.5703125" customWidth="1"/>
    <col min="10504" max="10504" width="16.140625" customWidth="1"/>
    <col min="10753" max="10753" width="45.28515625" customWidth="1"/>
    <col min="10754" max="10754" width="11.140625" customWidth="1"/>
    <col min="10755" max="10756" width="14.140625" customWidth="1"/>
    <col min="10757" max="10757" width="14.7109375" customWidth="1"/>
    <col min="10758" max="10758" width="12.140625" customWidth="1"/>
    <col min="10759" max="10759" width="13.5703125" customWidth="1"/>
    <col min="10760" max="10760" width="16.140625" customWidth="1"/>
    <col min="11009" max="11009" width="45.28515625" customWidth="1"/>
    <col min="11010" max="11010" width="11.140625" customWidth="1"/>
    <col min="11011" max="11012" width="14.140625" customWidth="1"/>
    <col min="11013" max="11013" width="14.7109375" customWidth="1"/>
    <col min="11014" max="11014" width="12.140625" customWidth="1"/>
    <col min="11015" max="11015" width="13.5703125" customWidth="1"/>
    <col min="11016" max="11016" width="16.140625" customWidth="1"/>
    <col min="11265" max="11265" width="45.28515625" customWidth="1"/>
    <col min="11266" max="11266" width="11.140625" customWidth="1"/>
    <col min="11267" max="11268" width="14.140625" customWidth="1"/>
    <col min="11269" max="11269" width="14.7109375" customWidth="1"/>
    <col min="11270" max="11270" width="12.140625" customWidth="1"/>
    <col min="11271" max="11271" width="13.5703125" customWidth="1"/>
    <col min="11272" max="11272" width="16.140625" customWidth="1"/>
    <col min="11521" max="11521" width="45.28515625" customWidth="1"/>
    <col min="11522" max="11522" width="11.140625" customWidth="1"/>
    <col min="11523" max="11524" width="14.140625" customWidth="1"/>
    <col min="11525" max="11525" width="14.7109375" customWidth="1"/>
    <col min="11526" max="11526" width="12.140625" customWidth="1"/>
    <col min="11527" max="11527" width="13.5703125" customWidth="1"/>
    <col min="11528" max="11528" width="16.140625" customWidth="1"/>
    <col min="11777" max="11777" width="45.28515625" customWidth="1"/>
    <col min="11778" max="11778" width="11.140625" customWidth="1"/>
    <col min="11779" max="11780" width="14.140625" customWidth="1"/>
    <col min="11781" max="11781" width="14.7109375" customWidth="1"/>
    <col min="11782" max="11782" width="12.140625" customWidth="1"/>
    <col min="11783" max="11783" width="13.5703125" customWidth="1"/>
    <col min="11784" max="11784" width="16.140625" customWidth="1"/>
    <col min="12033" max="12033" width="45.28515625" customWidth="1"/>
    <col min="12034" max="12034" width="11.140625" customWidth="1"/>
    <col min="12035" max="12036" width="14.140625" customWidth="1"/>
    <col min="12037" max="12037" width="14.7109375" customWidth="1"/>
    <col min="12038" max="12038" width="12.140625" customWidth="1"/>
    <col min="12039" max="12039" width="13.5703125" customWidth="1"/>
    <col min="12040" max="12040" width="16.140625" customWidth="1"/>
    <col min="12289" max="12289" width="45.28515625" customWidth="1"/>
    <col min="12290" max="12290" width="11.140625" customWidth="1"/>
    <col min="12291" max="12292" width="14.140625" customWidth="1"/>
    <col min="12293" max="12293" width="14.7109375" customWidth="1"/>
    <col min="12294" max="12294" width="12.140625" customWidth="1"/>
    <col min="12295" max="12295" width="13.5703125" customWidth="1"/>
    <col min="12296" max="12296" width="16.140625" customWidth="1"/>
    <col min="12545" max="12545" width="45.28515625" customWidth="1"/>
    <col min="12546" max="12546" width="11.140625" customWidth="1"/>
    <col min="12547" max="12548" width="14.140625" customWidth="1"/>
    <col min="12549" max="12549" width="14.7109375" customWidth="1"/>
    <col min="12550" max="12550" width="12.140625" customWidth="1"/>
    <col min="12551" max="12551" width="13.5703125" customWidth="1"/>
    <col min="12552" max="12552" width="16.140625" customWidth="1"/>
    <col min="12801" max="12801" width="45.28515625" customWidth="1"/>
    <col min="12802" max="12802" width="11.140625" customWidth="1"/>
    <col min="12803" max="12804" width="14.140625" customWidth="1"/>
    <col min="12805" max="12805" width="14.7109375" customWidth="1"/>
    <col min="12806" max="12806" width="12.140625" customWidth="1"/>
    <col min="12807" max="12807" width="13.5703125" customWidth="1"/>
    <col min="12808" max="12808" width="16.140625" customWidth="1"/>
    <col min="13057" max="13057" width="45.28515625" customWidth="1"/>
    <col min="13058" max="13058" width="11.140625" customWidth="1"/>
    <col min="13059" max="13060" width="14.140625" customWidth="1"/>
    <col min="13061" max="13061" width="14.7109375" customWidth="1"/>
    <col min="13062" max="13062" width="12.140625" customWidth="1"/>
    <col min="13063" max="13063" width="13.5703125" customWidth="1"/>
    <col min="13064" max="13064" width="16.140625" customWidth="1"/>
    <col min="13313" max="13313" width="45.28515625" customWidth="1"/>
    <col min="13314" max="13314" width="11.140625" customWidth="1"/>
    <col min="13315" max="13316" width="14.140625" customWidth="1"/>
    <col min="13317" max="13317" width="14.7109375" customWidth="1"/>
    <col min="13318" max="13318" width="12.140625" customWidth="1"/>
    <col min="13319" max="13319" width="13.5703125" customWidth="1"/>
    <col min="13320" max="13320" width="16.140625" customWidth="1"/>
    <col min="13569" max="13569" width="45.28515625" customWidth="1"/>
    <col min="13570" max="13570" width="11.140625" customWidth="1"/>
    <col min="13571" max="13572" width="14.140625" customWidth="1"/>
    <col min="13573" max="13573" width="14.7109375" customWidth="1"/>
    <col min="13574" max="13574" width="12.140625" customWidth="1"/>
    <col min="13575" max="13575" width="13.5703125" customWidth="1"/>
    <col min="13576" max="13576" width="16.140625" customWidth="1"/>
    <col min="13825" max="13825" width="45.28515625" customWidth="1"/>
    <col min="13826" max="13826" width="11.140625" customWidth="1"/>
    <col min="13827" max="13828" width="14.140625" customWidth="1"/>
    <col min="13829" max="13829" width="14.7109375" customWidth="1"/>
    <col min="13830" max="13830" width="12.140625" customWidth="1"/>
    <col min="13831" max="13831" width="13.5703125" customWidth="1"/>
    <col min="13832" max="13832" width="16.140625" customWidth="1"/>
    <col min="14081" max="14081" width="45.28515625" customWidth="1"/>
    <col min="14082" max="14082" width="11.140625" customWidth="1"/>
    <col min="14083" max="14084" width="14.140625" customWidth="1"/>
    <col min="14085" max="14085" width="14.7109375" customWidth="1"/>
    <col min="14086" max="14086" width="12.140625" customWidth="1"/>
    <col min="14087" max="14087" width="13.5703125" customWidth="1"/>
    <col min="14088" max="14088" width="16.140625" customWidth="1"/>
    <col min="14337" max="14337" width="45.28515625" customWidth="1"/>
    <col min="14338" max="14338" width="11.140625" customWidth="1"/>
    <col min="14339" max="14340" width="14.140625" customWidth="1"/>
    <col min="14341" max="14341" width="14.7109375" customWidth="1"/>
    <col min="14342" max="14342" width="12.140625" customWidth="1"/>
    <col min="14343" max="14343" width="13.5703125" customWidth="1"/>
    <col min="14344" max="14344" width="16.140625" customWidth="1"/>
    <col min="14593" max="14593" width="45.28515625" customWidth="1"/>
    <col min="14594" max="14594" width="11.140625" customWidth="1"/>
    <col min="14595" max="14596" width="14.140625" customWidth="1"/>
    <col min="14597" max="14597" width="14.7109375" customWidth="1"/>
    <col min="14598" max="14598" width="12.140625" customWidth="1"/>
    <col min="14599" max="14599" width="13.5703125" customWidth="1"/>
    <col min="14600" max="14600" width="16.140625" customWidth="1"/>
    <col min="14849" max="14849" width="45.28515625" customWidth="1"/>
    <col min="14850" max="14850" width="11.140625" customWidth="1"/>
    <col min="14851" max="14852" width="14.140625" customWidth="1"/>
    <col min="14853" max="14853" width="14.7109375" customWidth="1"/>
    <col min="14854" max="14854" width="12.140625" customWidth="1"/>
    <col min="14855" max="14855" width="13.5703125" customWidth="1"/>
    <col min="14856" max="14856" width="16.140625" customWidth="1"/>
    <col min="15105" max="15105" width="45.28515625" customWidth="1"/>
    <col min="15106" max="15106" width="11.140625" customWidth="1"/>
    <col min="15107" max="15108" width="14.140625" customWidth="1"/>
    <col min="15109" max="15109" width="14.7109375" customWidth="1"/>
    <col min="15110" max="15110" width="12.140625" customWidth="1"/>
    <col min="15111" max="15111" width="13.5703125" customWidth="1"/>
    <col min="15112" max="15112" width="16.140625" customWidth="1"/>
    <col min="15361" max="15361" width="45.28515625" customWidth="1"/>
    <col min="15362" max="15362" width="11.140625" customWidth="1"/>
    <col min="15363" max="15364" width="14.140625" customWidth="1"/>
    <col min="15365" max="15365" width="14.7109375" customWidth="1"/>
    <col min="15366" max="15366" width="12.140625" customWidth="1"/>
    <col min="15367" max="15367" width="13.5703125" customWidth="1"/>
    <col min="15368" max="15368" width="16.140625" customWidth="1"/>
    <col min="15617" max="15617" width="45.28515625" customWidth="1"/>
    <col min="15618" max="15618" width="11.140625" customWidth="1"/>
    <col min="15619" max="15620" width="14.140625" customWidth="1"/>
    <col min="15621" max="15621" width="14.7109375" customWidth="1"/>
    <col min="15622" max="15622" width="12.140625" customWidth="1"/>
    <col min="15623" max="15623" width="13.5703125" customWidth="1"/>
    <col min="15624" max="15624" width="16.140625" customWidth="1"/>
    <col min="15873" max="15873" width="45.28515625" customWidth="1"/>
    <col min="15874" max="15874" width="11.140625" customWidth="1"/>
    <col min="15875" max="15876" width="14.140625" customWidth="1"/>
    <col min="15877" max="15877" width="14.7109375" customWidth="1"/>
    <col min="15878" max="15878" width="12.140625" customWidth="1"/>
    <col min="15879" max="15879" width="13.5703125" customWidth="1"/>
    <col min="15880" max="15880" width="16.140625" customWidth="1"/>
    <col min="16129" max="16129" width="45.28515625" customWidth="1"/>
    <col min="16130" max="16130" width="11.140625" customWidth="1"/>
    <col min="16131" max="16132" width="14.140625" customWidth="1"/>
    <col min="16133" max="16133" width="14.7109375" customWidth="1"/>
    <col min="16134" max="16134" width="12.140625" customWidth="1"/>
    <col min="16135" max="16135" width="13.5703125" customWidth="1"/>
    <col min="16136" max="16136" width="16.140625" customWidth="1"/>
  </cols>
  <sheetData>
    <row r="1" spans="1:8" s="211" customFormat="1" ht="15.75">
      <c r="H1" s="212" t="s">
        <v>188</v>
      </c>
    </row>
    <row r="2" spans="1:8" s="211" customFormat="1">
      <c r="H2" s="5" t="s">
        <v>1</v>
      </c>
    </row>
    <row r="3" spans="1:8" s="211" customFormat="1">
      <c r="H3" s="5" t="str">
        <f>'[1]Приложение 1'!C3</f>
        <v>"О бюджете МО "Унцукульский район" на 2023г.и плановый период 2024-2025гг."</v>
      </c>
    </row>
    <row r="4" spans="1:8" s="214" customFormat="1">
      <c r="A4" s="213"/>
      <c r="B4" s="213"/>
      <c r="C4" s="213"/>
      <c r="D4" s="213"/>
      <c r="E4" s="213"/>
      <c r="F4" s="213"/>
      <c r="H4" s="5" t="s">
        <v>212</v>
      </c>
    </row>
    <row r="5" spans="1:8" s="214" customFormat="1">
      <c r="A5" s="213"/>
      <c r="B5" s="213"/>
      <c r="C5" s="213"/>
      <c r="D5" s="213"/>
      <c r="E5" s="213"/>
      <c r="F5" s="213"/>
      <c r="H5" s="215"/>
    </row>
    <row r="6" spans="1:8" s="214" customFormat="1" ht="40.5" customHeight="1">
      <c r="A6" s="256" t="s">
        <v>189</v>
      </c>
      <c r="B6" s="256"/>
      <c r="C6" s="256"/>
      <c r="D6" s="256"/>
      <c r="E6" s="256"/>
      <c r="F6" s="256"/>
      <c r="G6" s="256"/>
      <c r="H6" s="256"/>
    </row>
    <row r="7" spans="1:8" s="214" customFormat="1" ht="27" customHeight="1" thickBot="1">
      <c r="A7" s="216"/>
      <c r="B7" s="216"/>
      <c r="C7" s="216"/>
      <c r="D7" s="216"/>
      <c r="E7" s="216"/>
      <c r="F7" s="216"/>
      <c r="G7" s="217"/>
      <c r="H7" s="217" t="s">
        <v>190</v>
      </c>
    </row>
    <row r="8" spans="1:8" s="214" customFormat="1" ht="15.75" customHeight="1">
      <c r="A8" s="257" t="s">
        <v>191</v>
      </c>
      <c r="B8" s="259" t="s">
        <v>192</v>
      </c>
      <c r="C8" s="259" t="s">
        <v>193</v>
      </c>
      <c r="D8" s="259" t="s">
        <v>194</v>
      </c>
      <c r="E8" s="261" t="s">
        <v>195</v>
      </c>
      <c r="F8" s="261" t="s">
        <v>196</v>
      </c>
      <c r="G8" s="259" t="s">
        <v>197</v>
      </c>
      <c r="H8" s="263" t="s">
        <v>198</v>
      </c>
    </row>
    <row r="9" spans="1:8" s="214" customFormat="1" ht="122.25" customHeight="1" thickBot="1">
      <c r="A9" s="258"/>
      <c r="B9" s="260"/>
      <c r="C9" s="260"/>
      <c r="D9" s="260"/>
      <c r="E9" s="262"/>
      <c r="F9" s="262"/>
      <c r="G9" s="260"/>
      <c r="H9" s="264"/>
    </row>
    <row r="10" spans="1:8" s="214" customFormat="1" ht="13.5" thickBot="1">
      <c r="A10" s="218">
        <v>1</v>
      </c>
      <c r="B10" s="219">
        <v>2</v>
      </c>
      <c r="C10" s="220">
        <v>3</v>
      </c>
      <c r="D10" s="220">
        <v>3</v>
      </c>
      <c r="E10" s="221">
        <v>4</v>
      </c>
      <c r="F10" s="221">
        <v>5</v>
      </c>
      <c r="G10" s="222">
        <v>6</v>
      </c>
      <c r="H10" s="223">
        <v>7</v>
      </c>
    </row>
    <row r="11" spans="1:8" s="214" customFormat="1" ht="27" customHeight="1">
      <c r="A11" s="224" t="s">
        <v>199</v>
      </c>
      <c r="B11" s="225">
        <v>2127</v>
      </c>
      <c r="C11" s="226">
        <v>4053.9</v>
      </c>
      <c r="D11" s="227">
        <v>0</v>
      </c>
      <c r="E11" s="227">
        <v>0</v>
      </c>
      <c r="F11" s="228">
        <v>0</v>
      </c>
      <c r="G11" s="229">
        <v>299.5</v>
      </c>
      <c r="H11" s="230">
        <f>C11+D11+E11+F11+G11</f>
        <v>4353.3999999999996</v>
      </c>
    </row>
    <row r="12" spans="1:8" s="214" customFormat="1" ht="27" customHeight="1">
      <c r="A12" s="231" t="s">
        <v>200</v>
      </c>
      <c r="B12" s="225">
        <v>5224</v>
      </c>
      <c r="C12" s="232">
        <v>9079.4</v>
      </c>
      <c r="D12" s="233">
        <v>0</v>
      </c>
      <c r="E12" s="233">
        <v>0</v>
      </c>
      <c r="F12" s="234">
        <v>0</v>
      </c>
      <c r="G12" s="235">
        <v>326.5</v>
      </c>
      <c r="H12" s="236">
        <f t="shared" ref="H12:H22" si="0">C12+D12+E12+F12+G12</f>
        <v>9405.9</v>
      </c>
    </row>
    <row r="13" spans="1:8" s="214" customFormat="1" ht="27" customHeight="1">
      <c r="A13" s="231" t="s">
        <v>201</v>
      </c>
      <c r="B13" s="225">
        <v>2483</v>
      </c>
      <c r="C13" s="232">
        <v>3903.8</v>
      </c>
      <c r="D13" s="237">
        <v>0</v>
      </c>
      <c r="E13" s="237">
        <v>0</v>
      </c>
      <c r="F13" s="234">
        <v>0</v>
      </c>
      <c r="G13" s="235">
        <v>299.5</v>
      </c>
      <c r="H13" s="236">
        <f t="shared" si="0"/>
        <v>4203.3</v>
      </c>
    </row>
    <row r="14" spans="1:8" s="214" customFormat="1" ht="27" customHeight="1">
      <c r="A14" s="231" t="s">
        <v>202</v>
      </c>
      <c r="B14" s="225">
        <v>462</v>
      </c>
      <c r="C14" s="232">
        <v>2269</v>
      </c>
      <c r="D14" s="237">
        <v>0</v>
      </c>
      <c r="E14" s="237">
        <v>0</v>
      </c>
      <c r="F14" s="238">
        <v>0</v>
      </c>
      <c r="G14" s="239">
        <v>110.4</v>
      </c>
      <c r="H14" s="236">
        <f t="shared" si="0"/>
        <v>2379.4</v>
      </c>
    </row>
    <row r="15" spans="1:8" s="214" customFormat="1" ht="27" customHeight="1">
      <c r="A15" s="231" t="s">
        <v>203</v>
      </c>
      <c r="B15" s="225">
        <v>871</v>
      </c>
      <c r="C15" s="232">
        <v>3885.5</v>
      </c>
      <c r="D15" s="237">
        <v>0</v>
      </c>
      <c r="E15" s="237">
        <v>0</v>
      </c>
      <c r="F15" s="234">
        <v>0</v>
      </c>
      <c r="G15" s="235">
        <v>131</v>
      </c>
      <c r="H15" s="236">
        <f t="shared" si="0"/>
        <v>4016.5</v>
      </c>
    </row>
    <row r="16" spans="1:8" s="214" customFormat="1" ht="27" customHeight="1">
      <c r="A16" s="231" t="s">
        <v>204</v>
      </c>
      <c r="B16" s="225">
        <v>1617</v>
      </c>
      <c r="C16" s="232">
        <v>3651.4</v>
      </c>
      <c r="D16" s="237">
        <v>0</v>
      </c>
      <c r="E16" s="237">
        <v>0</v>
      </c>
      <c r="F16" s="234">
        <v>0</v>
      </c>
      <c r="G16" s="235">
        <v>129.4</v>
      </c>
      <c r="H16" s="236">
        <f t="shared" si="0"/>
        <v>3780.8</v>
      </c>
    </row>
    <row r="17" spans="1:8" s="214" customFormat="1" ht="27" customHeight="1">
      <c r="A17" s="231" t="s">
        <v>205</v>
      </c>
      <c r="B17" s="225">
        <v>2773</v>
      </c>
      <c r="C17" s="232">
        <v>4948.1000000000004</v>
      </c>
      <c r="D17" s="237">
        <v>0</v>
      </c>
      <c r="E17" s="237">
        <v>0</v>
      </c>
      <c r="F17" s="234">
        <v>0</v>
      </c>
      <c r="G17" s="235">
        <v>300.5</v>
      </c>
      <c r="H17" s="236">
        <f t="shared" si="0"/>
        <v>5248.6</v>
      </c>
    </row>
    <row r="18" spans="1:8" s="214" customFormat="1" ht="27" customHeight="1">
      <c r="A18" s="231" t="s">
        <v>206</v>
      </c>
      <c r="B18" s="225">
        <v>580</v>
      </c>
      <c r="C18" s="232">
        <v>3451.4</v>
      </c>
      <c r="D18" s="237">
        <v>0</v>
      </c>
      <c r="E18" s="237">
        <v>0</v>
      </c>
      <c r="F18" s="234">
        <v>0</v>
      </c>
      <c r="G18" s="235">
        <v>128</v>
      </c>
      <c r="H18" s="236">
        <f t="shared" si="0"/>
        <v>3579.4</v>
      </c>
    </row>
    <row r="19" spans="1:8" s="214" customFormat="1" ht="27" customHeight="1">
      <c r="A19" s="231" t="s">
        <v>207</v>
      </c>
      <c r="B19" s="225">
        <v>933</v>
      </c>
      <c r="C19" s="232">
        <v>3513.9</v>
      </c>
      <c r="D19" s="237">
        <v>0</v>
      </c>
      <c r="E19" s="237">
        <v>0</v>
      </c>
      <c r="F19" s="234">
        <v>0</v>
      </c>
      <c r="G19" s="235">
        <v>134</v>
      </c>
      <c r="H19" s="236">
        <f t="shared" si="0"/>
        <v>3647.9</v>
      </c>
    </row>
    <row r="20" spans="1:8" s="214" customFormat="1" ht="27" customHeight="1">
      <c r="A20" s="231" t="s">
        <v>208</v>
      </c>
      <c r="B20" s="225">
        <v>3200</v>
      </c>
      <c r="C20" s="232">
        <v>6143.8</v>
      </c>
      <c r="D20" s="237">
        <v>0</v>
      </c>
      <c r="E20" s="240">
        <v>4432.1329599999999</v>
      </c>
      <c r="F20" s="234">
        <v>0</v>
      </c>
      <c r="G20" s="235">
        <v>298.5</v>
      </c>
      <c r="H20" s="241">
        <f>C20+D20+E20+F20+G20</f>
        <v>10874.43296</v>
      </c>
    </row>
    <row r="21" spans="1:8" s="214" customFormat="1" ht="27" customHeight="1">
      <c r="A21" s="231" t="s">
        <v>209</v>
      </c>
      <c r="B21" s="225">
        <v>6949</v>
      </c>
      <c r="C21" s="232">
        <v>12753.5</v>
      </c>
      <c r="D21" s="234">
        <v>0</v>
      </c>
      <c r="E21" s="234">
        <v>0</v>
      </c>
      <c r="F21" s="234">
        <v>0</v>
      </c>
      <c r="G21" s="235">
        <v>344.5</v>
      </c>
      <c r="H21" s="236">
        <f t="shared" si="0"/>
        <v>13098</v>
      </c>
    </row>
    <row r="22" spans="1:8" s="214" customFormat="1" ht="27" customHeight="1" thickBot="1">
      <c r="A22" s="242" t="s">
        <v>210</v>
      </c>
      <c r="B22" s="243">
        <v>4925</v>
      </c>
      <c r="C22" s="244">
        <v>9934.2999999999993</v>
      </c>
      <c r="D22" s="245">
        <v>0</v>
      </c>
      <c r="E22" s="245">
        <v>0</v>
      </c>
      <c r="F22" s="245">
        <v>0</v>
      </c>
      <c r="G22" s="246">
        <v>0</v>
      </c>
      <c r="H22" s="247">
        <f t="shared" si="0"/>
        <v>9934.2999999999993</v>
      </c>
    </row>
    <row r="23" spans="1:8" s="254" customFormat="1" ht="27" customHeight="1" thickBot="1">
      <c r="A23" s="248" t="s">
        <v>211</v>
      </c>
      <c r="B23" s="249">
        <f t="shared" ref="B23:G23" si="1">SUM(B11:B22)</f>
        <v>32144</v>
      </c>
      <c r="C23" s="250">
        <f t="shared" si="1"/>
        <v>67588</v>
      </c>
      <c r="D23" s="250">
        <f t="shared" si="1"/>
        <v>0</v>
      </c>
      <c r="E23" s="251">
        <f t="shared" si="1"/>
        <v>4432.1329599999999</v>
      </c>
      <c r="F23" s="250">
        <f t="shared" si="1"/>
        <v>0</v>
      </c>
      <c r="G23" s="252">
        <f t="shared" si="1"/>
        <v>2501.8000000000002</v>
      </c>
      <c r="H23" s="253">
        <f>SUM(H11:H22)</f>
        <v>74521.932960000006</v>
      </c>
    </row>
  </sheetData>
  <mergeCells count="9">
    <mergeCell ref="A6:H6"/>
    <mergeCell ref="A8:A9"/>
    <mergeCell ref="B8:B9"/>
    <mergeCell ref="C8:C9"/>
    <mergeCell ref="D8:D9"/>
    <mergeCell ref="E8:E9"/>
    <mergeCell ref="F8:F9"/>
    <mergeCell ref="G8:G9"/>
    <mergeCell ref="H8:H9"/>
  </mergeCells>
  <pageMargins left="0.39370078740157483" right="0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2"/>
  <sheetViews>
    <sheetView tabSelected="1" view="pageBreakPreview" zoomScale="175" zoomScaleNormal="150" zoomScaleSheetLayoutView="175" workbookViewId="0">
      <selection activeCell="F4" sqref="F4"/>
    </sheetView>
  </sheetViews>
  <sheetFormatPr defaultRowHeight="12.75"/>
  <cols>
    <col min="1" max="1" width="56.7109375" style="1" customWidth="1"/>
    <col min="2" max="2" width="5.140625" style="1" customWidth="1"/>
    <col min="3" max="3" width="4" style="1" customWidth="1"/>
    <col min="4" max="4" width="11.5703125" style="1" customWidth="1"/>
    <col min="5" max="5" width="5.140625" style="1" customWidth="1"/>
    <col min="6" max="6" width="18" style="7" customWidth="1"/>
    <col min="7" max="16384" width="9.140625" style="3"/>
  </cols>
  <sheetData>
    <row r="1" spans="1:6" ht="15" customHeight="1">
      <c r="F1" s="2" t="s">
        <v>0</v>
      </c>
    </row>
    <row r="2" spans="1:6">
      <c r="F2" s="4" t="s">
        <v>1</v>
      </c>
    </row>
    <row r="3" spans="1:6">
      <c r="F3" s="5" t="str">
        <f>'[1]Приложение 1'!C3</f>
        <v>"О бюджете МО "Унцукульский район" на 2023г.и плановый период 2024-2025гг."</v>
      </c>
    </row>
    <row r="4" spans="1:6" ht="15" customHeight="1">
      <c r="F4" s="5" t="s">
        <v>212</v>
      </c>
    </row>
    <row r="5" spans="1:6" ht="12" customHeight="1">
      <c r="F5" s="6"/>
    </row>
    <row r="6" spans="1:6" ht="15" customHeight="1">
      <c r="A6" s="267" t="s">
        <v>2</v>
      </c>
      <c r="B6" s="267"/>
      <c r="C6" s="267"/>
      <c r="D6" s="267"/>
      <c r="E6" s="267"/>
      <c r="F6" s="267"/>
    </row>
    <row r="7" spans="1:6" ht="15.75">
      <c r="A7" s="268" t="s">
        <v>3</v>
      </c>
      <c r="B7" s="268"/>
      <c r="C7" s="268"/>
      <c r="D7" s="268"/>
      <c r="E7" s="268"/>
      <c r="F7" s="268"/>
    </row>
    <row r="8" spans="1:6" ht="15.75">
      <c r="A8" s="269" t="s">
        <v>4</v>
      </c>
      <c r="B8" s="269"/>
      <c r="C8" s="269"/>
      <c r="D8" s="269"/>
      <c r="E8" s="269"/>
      <c r="F8" s="269"/>
    </row>
    <row r="9" spans="1:6" ht="7.5" customHeight="1">
      <c r="A9" s="269"/>
      <c r="B9" s="269"/>
      <c r="C9" s="269"/>
      <c r="D9" s="269"/>
      <c r="E9" s="269"/>
      <c r="F9" s="269"/>
    </row>
    <row r="10" spans="1:6" ht="0.75" customHeight="1"/>
    <row r="11" spans="1:6" ht="14.25" thickBot="1">
      <c r="E11" s="270" t="s">
        <v>5</v>
      </c>
      <c r="F11" s="270"/>
    </row>
    <row r="12" spans="1:6" ht="12.75" customHeight="1">
      <c r="A12" s="271" t="s">
        <v>6</v>
      </c>
      <c r="B12" s="273" t="s">
        <v>7</v>
      </c>
      <c r="C12" s="273" t="s">
        <v>8</v>
      </c>
      <c r="D12" s="273" t="s">
        <v>9</v>
      </c>
      <c r="E12" s="273" t="s">
        <v>10</v>
      </c>
      <c r="F12" s="265" t="s">
        <v>11</v>
      </c>
    </row>
    <row r="13" spans="1:6" ht="13.5" thickBot="1">
      <c r="A13" s="272"/>
      <c r="B13" s="274"/>
      <c r="C13" s="274"/>
      <c r="D13" s="274"/>
      <c r="E13" s="274"/>
      <c r="F13" s="266"/>
    </row>
    <row r="14" spans="1:6" ht="13.5" thickBot="1">
      <c r="A14" s="8">
        <v>1</v>
      </c>
      <c r="B14" s="9">
        <v>2</v>
      </c>
      <c r="C14" s="9">
        <v>3</v>
      </c>
      <c r="D14" s="9">
        <v>4</v>
      </c>
      <c r="E14" s="9">
        <v>5</v>
      </c>
      <c r="F14" s="10">
        <v>6</v>
      </c>
    </row>
    <row r="15" spans="1:6" s="15" customFormat="1" ht="15.75">
      <c r="A15" s="11" t="s">
        <v>12</v>
      </c>
      <c r="B15" s="12"/>
      <c r="C15" s="12"/>
      <c r="D15" s="13"/>
      <c r="E15" s="12"/>
      <c r="F15" s="14">
        <f>F16+F71+F73+F83+F102+F169+F188+F199+F207+F211+F209+F94</f>
        <v>1049895.2813800001</v>
      </c>
    </row>
    <row r="16" spans="1:6" s="1" customFormat="1">
      <c r="A16" s="16" t="s">
        <v>13</v>
      </c>
      <c r="B16" s="17">
        <v>1</v>
      </c>
      <c r="C16" s="17">
        <v>0</v>
      </c>
      <c r="D16" s="18">
        <v>0</v>
      </c>
      <c r="E16" s="19">
        <v>0</v>
      </c>
      <c r="F16" s="20">
        <f>F17+F20+F26+F44+F56+F42+F54</f>
        <v>39347.958999999995</v>
      </c>
    </row>
    <row r="17" spans="1:6" s="1" customFormat="1" ht="25.5">
      <c r="A17" s="21" t="s">
        <v>14</v>
      </c>
      <c r="B17" s="17">
        <v>1</v>
      </c>
      <c r="C17" s="17">
        <v>2</v>
      </c>
      <c r="D17" s="18">
        <v>0</v>
      </c>
      <c r="E17" s="19">
        <v>0</v>
      </c>
      <c r="F17" s="20">
        <f>F18+F19</f>
        <v>1791.1309999999999</v>
      </c>
    </row>
    <row r="18" spans="1:6" s="1" customFormat="1">
      <c r="A18" s="22" t="s">
        <v>15</v>
      </c>
      <c r="B18" s="23">
        <v>1</v>
      </c>
      <c r="C18" s="23">
        <v>2</v>
      </c>
      <c r="D18" s="24">
        <v>9990020300</v>
      </c>
      <c r="E18" s="25">
        <v>121</v>
      </c>
      <c r="F18" s="26">
        <f>'[1]Приложение 7'!G17</f>
        <v>1375.6769999999999</v>
      </c>
    </row>
    <row r="19" spans="1:6" s="1" customFormat="1">
      <c r="A19" s="22" t="s">
        <v>16</v>
      </c>
      <c r="B19" s="23">
        <v>1</v>
      </c>
      <c r="C19" s="23">
        <v>2</v>
      </c>
      <c r="D19" s="24">
        <v>9990020300</v>
      </c>
      <c r="E19" s="25">
        <v>129</v>
      </c>
      <c r="F19" s="26">
        <f>'[1]Приложение 7'!G18</f>
        <v>415.45400000000001</v>
      </c>
    </row>
    <row r="20" spans="1:6" s="31" customFormat="1">
      <c r="A20" s="27" t="s">
        <v>17</v>
      </c>
      <c r="B20" s="28">
        <v>1</v>
      </c>
      <c r="C20" s="28">
        <v>3</v>
      </c>
      <c r="D20" s="29">
        <v>0</v>
      </c>
      <c r="E20" s="30">
        <v>0</v>
      </c>
      <c r="F20" s="20">
        <f>F21+F23+F22+F24+F25</f>
        <v>1966.9130000000002</v>
      </c>
    </row>
    <row r="21" spans="1:6" s="1" customFormat="1">
      <c r="A21" s="22" t="s">
        <v>15</v>
      </c>
      <c r="B21" s="23">
        <v>1</v>
      </c>
      <c r="C21" s="23">
        <v>3</v>
      </c>
      <c r="D21" s="24">
        <v>9990020400</v>
      </c>
      <c r="E21" s="25">
        <v>121</v>
      </c>
      <c r="F21" s="26">
        <f>'[1]Приложение 7'!G115</f>
        <v>570.51900000000001</v>
      </c>
    </row>
    <row r="22" spans="1:6" s="1" customFormat="1">
      <c r="A22" s="22" t="s">
        <v>16</v>
      </c>
      <c r="B22" s="23">
        <v>1</v>
      </c>
      <c r="C22" s="23">
        <v>3</v>
      </c>
      <c r="D22" s="24">
        <v>9990020400</v>
      </c>
      <c r="E22" s="25">
        <v>129</v>
      </c>
      <c r="F22" s="26">
        <f>'[1]Приложение 7'!G116</f>
        <v>172.297</v>
      </c>
    </row>
    <row r="23" spans="1:6" s="1" customFormat="1">
      <c r="A23" s="22" t="s">
        <v>18</v>
      </c>
      <c r="B23" s="23">
        <v>1</v>
      </c>
      <c r="C23" s="23">
        <v>3</v>
      </c>
      <c r="D23" s="24">
        <v>9990020400</v>
      </c>
      <c r="E23" s="25">
        <v>244</v>
      </c>
      <c r="F23" s="26">
        <f>'[1]Приложение 7'!G117</f>
        <v>99.45</v>
      </c>
    </row>
    <row r="24" spans="1:6" s="1" customFormat="1">
      <c r="A24" s="22" t="s">
        <v>15</v>
      </c>
      <c r="B24" s="23">
        <v>1</v>
      </c>
      <c r="C24" s="23">
        <v>3</v>
      </c>
      <c r="D24" s="24">
        <v>9990021100</v>
      </c>
      <c r="E24" s="25">
        <v>121</v>
      </c>
      <c r="F24" s="26">
        <f>'[1]Приложение 7'!G118</f>
        <v>863.78399999999999</v>
      </c>
    </row>
    <row r="25" spans="1:6" s="1" customFormat="1">
      <c r="A25" s="22" t="s">
        <v>16</v>
      </c>
      <c r="B25" s="23">
        <v>1</v>
      </c>
      <c r="C25" s="23">
        <v>3</v>
      </c>
      <c r="D25" s="24">
        <v>9990021100</v>
      </c>
      <c r="E25" s="25">
        <v>129</v>
      </c>
      <c r="F25" s="26">
        <f>'[1]Приложение 7'!G119</f>
        <v>260.863</v>
      </c>
    </row>
    <row r="26" spans="1:6" s="31" customFormat="1" ht="24">
      <c r="A26" s="32" t="s">
        <v>19</v>
      </c>
      <c r="B26" s="28">
        <v>1</v>
      </c>
      <c r="C26" s="28">
        <v>4</v>
      </c>
      <c r="D26" s="29">
        <v>0</v>
      </c>
      <c r="E26" s="30">
        <v>0</v>
      </c>
      <c r="F26" s="20">
        <f>F27+F34+F38+F33</f>
        <v>15672.793</v>
      </c>
    </row>
    <row r="27" spans="1:6" s="1" customFormat="1" ht="13.5">
      <c r="A27" s="33" t="s">
        <v>20</v>
      </c>
      <c r="B27" s="34">
        <v>1</v>
      </c>
      <c r="C27" s="34">
        <v>4</v>
      </c>
      <c r="D27" s="35">
        <v>9990020400</v>
      </c>
      <c r="E27" s="36"/>
      <c r="F27" s="26">
        <f>F28+F29+F30+F31+F32</f>
        <v>14896.793</v>
      </c>
    </row>
    <row r="28" spans="1:6" s="1" customFormat="1">
      <c r="A28" s="22" t="s">
        <v>15</v>
      </c>
      <c r="B28" s="23">
        <v>1</v>
      </c>
      <c r="C28" s="23">
        <v>4</v>
      </c>
      <c r="D28" s="24">
        <v>9990020400</v>
      </c>
      <c r="E28" s="25">
        <v>121</v>
      </c>
      <c r="F28" s="26">
        <f>'[1]Приложение 7'!G20</f>
        <v>10835.111999999999</v>
      </c>
    </row>
    <row r="29" spans="1:6" s="1" customFormat="1">
      <c r="A29" s="22" t="s">
        <v>16</v>
      </c>
      <c r="B29" s="23">
        <v>1</v>
      </c>
      <c r="C29" s="23">
        <v>4</v>
      </c>
      <c r="D29" s="24">
        <v>9990020400</v>
      </c>
      <c r="E29" s="25">
        <v>129</v>
      </c>
      <c r="F29" s="26">
        <f>'[1]Приложение 7'!G21</f>
        <v>3272.2040000000002</v>
      </c>
    </row>
    <row r="30" spans="1:6" s="1" customFormat="1">
      <c r="A30" s="22" t="s">
        <v>18</v>
      </c>
      <c r="B30" s="23">
        <v>1</v>
      </c>
      <c r="C30" s="23">
        <v>4</v>
      </c>
      <c r="D30" s="24">
        <v>9990020400</v>
      </c>
      <c r="E30" s="25">
        <v>244</v>
      </c>
      <c r="F30" s="37">
        <f>'[1]Приложение 7'!G22</f>
        <v>519</v>
      </c>
    </row>
    <row r="31" spans="1:6" s="1" customFormat="1">
      <c r="A31" s="22" t="s">
        <v>21</v>
      </c>
      <c r="B31" s="23">
        <v>1</v>
      </c>
      <c r="C31" s="23">
        <v>4</v>
      </c>
      <c r="D31" s="24">
        <v>9990020400</v>
      </c>
      <c r="E31" s="25">
        <v>851</v>
      </c>
      <c r="F31" s="26">
        <f>'[1]Приложение 7'!G23</f>
        <v>260.47699999999998</v>
      </c>
    </row>
    <row r="32" spans="1:6" s="1" customFormat="1">
      <c r="A32" s="22" t="s">
        <v>22</v>
      </c>
      <c r="B32" s="23">
        <v>1</v>
      </c>
      <c r="C32" s="23">
        <v>4</v>
      </c>
      <c r="D32" s="24">
        <v>9990020400</v>
      </c>
      <c r="E32" s="25">
        <v>852</v>
      </c>
      <c r="F32" s="26">
        <f>'[1]Приложение 7'!G24</f>
        <v>10</v>
      </c>
    </row>
    <row r="33" spans="1:6" s="40" customFormat="1" ht="13.5">
      <c r="A33" s="38" t="s">
        <v>23</v>
      </c>
      <c r="B33" s="34">
        <v>1</v>
      </c>
      <c r="C33" s="34">
        <v>4</v>
      </c>
      <c r="D33" s="35">
        <v>9990020400</v>
      </c>
      <c r="E33" s="36">
        <v>831</v>
      </c>
      <c r="F33" s="39">
        <f>'[1]Приложение 7'!G25</f>
        <v>0</v>
      </c>
    </row>
    <row r="34" spans="1:6" s="1" customFormat="1" ht="13.5">
      <c r="A34" s="38" t="s">
        <v>24</v>
      </c>
      <c r="B34" s="34">
        <v>1</v>
      </c>
      <c r="C34" s="34">
        <v>4</v>
      </c>
      <c r="D34" s="35">
        <v>9980077720</v>
      </c>
      <c r="E34" s="36"/>
      <c r="F34" s="20">
        <f>'[1]Приложение 7'!G26</f>
        <v>388</v>
      </c>
    </row>
    <row r="35" spans="1:6" s="1" customFormat="1">
      <c r="A35" s="22" t="s">
        <v>15</v>
      </c>
      <c r="B35" s="23">
        <v>1</v>
      </c>
      <c r="C35" s="23">
        <v>4</v>
      </c>
      <c r="D35" s="24">
        <v>9980077720</v>
      </c>
      <c r="E35" s="25">
        <v>121</v>
      </c>
      <c r="F35" s="26">
        <f>'[1]Приложение 7'!G27</f>
        <v>274.96199999999999</v>
      </c>
    </row>
    <row r="36" spans="1:6" s="1" customFormat="1">
      <c r="A36" s="22" t="s">
        <v>16</v>
      </c>
      <c r="B36" s="23">
        <v>1</v>
      </c>
      <c r="C36" s="23">
        <v>4</v>
      </c>
      <c r="D36" s="24">
        <v>9980077720</v>
      </c>
      <c r="E36" s="25">
        <v>129</v>
      </c>
      <c r="F36" s="26">
        <f>'[1]Приложение 7'!G28</f>
        <v>83.037999999999997</v>
      </c>
    </row>
    <row r="37" spans="1:6" s="1" customFormat="1">
      <c r="A37" s="22" t="s">
        <v>18</v>
      </c>
      <c r="B37" s="23">
        <v>1</v>
      </c>
      <c r="C37" s="23">
        <v>4</v>
      </c>
      <c r="D37" s="24">
        <v>9980077720</v>
      </c>
      <c r="E37" s="25">
        <v>244</v>
      </c>
      <c r="F37" s="26">
        <f>'[1]Приложение 7'!G29</f>
        <v>30</v>
      </c>
    </row>
    <row r="38" spans="1:6" s="1" customFormat="1" ht="13.5">
      <c r="A38" s="38" t="s">
        <v>25</v>
      </c>
      <c r="B38" s="34">
        <v>1</v>
      </c>
      <c r="C38" s="34">
        <v>4</v>
      </c>
      <c r="D38" s="35">
        <v>9980077710</v>
      </c>
      <c r="E38" s="36"/>
      <c r="F38" s="20">
        <f>'[1]Приложение 7'!G30</f>
        <v>388</v>
      </c>
    </row>
    <row r="39" spans="1:6" s="1" customFormat="1">
      <c r="A39" s="22" t="s">
        <v>15</v>
      </c>
      <c r="B39" s="23">
        <v>1</v>
      </c>
      <c r="C39" s="23">
        <v>4</v>
      </c>
      <c r="D39" s="24">
        <v>9980077710</v>
      </c>
      <c r="E39" s="25">
        <v>121</v>
      </c>
      <c r="F39" s="26">
        <f>'[1]Приложение 7'!G31</f>
        <v>284.94600000000003</v>
      </c>
    </row>
    <row r="40" spans="1:6" s="1" customFormat="1">
      <c r="A40" s="22" t="s">
        <v>16</v>
      </c>
      <c r="B40" s="23">
        <v>1</v>
      </c>
      <c r="C40" s="23">
        <v>4</v>
      </c>
      <c r="D40" s="24">
        <v>9980077710</v>
      </c>
      <c r="E40" s="25">
        <v>129</v>
      </c>
      <c r="F40" s="26">
        <f>'[1]Приложение 7'!G32</f>
        <v>86.054000000000002</v>
      </c>
    </row>
    <row r="41" spans="1:6" s="1" customFormat="1">
      <c r="A41" s="22" t="s">
        <v>18</v>
      </c>
      <c r="B41" s="23">
        <v>1</v>
      </c>
      <c r="C41" s="23">
        <v>4</v>
      </c>
      <c r="D41" s="24">
        <v>9980077710</v>
      </c>
      <c r="E41" s="25">
        <v>244</v>
      </c>
      <c r="F41" s="26">
        <f>'[1]Приложение 7'!G33</f>
        <v>17</v>
      </c>
    </row>
    <row r="42" spans="1:6" s="1" customFormat="1" ht="13.5">
      <c r="A42" s="38" t="s">
        <v>26</v>
      </c>
      <c r="B42" s="34">
        <v>1</v>
      </c>
      <c r="C42" s="34">
        <v>5</v>
      </c>
      <c r="D42" s="35">
        <v>9980051200</v>
      </c>
      <c r="E42" s="36"/>
      <c r="F42" s="20">
        <f>F43</f>
        <v>1.07</v>
      </c>
    </row>
    <row r="43" spans="1:6" s="1" customFormat="1">
      <c r="A43" s="22" t="s">
        <v>18</v>
      </c>
      <c r="B43" s="23">
        <v>1</v>
      </c>
      <c r="C43" s="23">
        <v>5</v>
      </c>
      <c r="D43" s="24">
        <v>9980051200</v>
      </c>
      <c r="E43" s="25">
        <v>244</v>
      </c>
      <c r="F43" s="26">
        <f>'[1]Приложение 7'!G35</f>
        <v>1.07</v>
      </c>
    </row>
    <row r="44" spans="1:6" s="31" customFormat="1">
      <c r="A44" s="41"/>
      <c r="B44" s="28">
        <v>1</v>
      </c>
      <c r="C44" s="28">
        <v>6</v>
      </c>
      <c r="D44" s="29">
        <v>0</v>
      </c>
      <c r="E44" s="30">
        <v>0</v>
      </c>
      <c r="F44" s="20">
        <f>F45</f>
        <v>4644.4070000000002</v>
      </c>
    </row>
    <row r="45" spans="1:6" s="1" customFormat="1" ht="25.5">
      <c r="A45" s="22" t="s">
        <v>27</v>
      </c>
      <c r="B45" s="23">
        <v>1</v>
      </c>
      <c r="C45" s="23">
        <v>6</v>
      </c>
      <c r="D45" s="24">
        <v>9990020400</v>
      </c>
      <c r="E45" s="25">
        <v>0</v>
      </c>
      <c r="F45" s="26">
        <f>F46+F47+F48+F49+F51+F52+F53+F50</f>
        <v>4644.4070000000002</v>
      </c>
    </row>
    <row r="46" spans="1:6" s="1" customFormat="1">
      <c r="A46" s="22" t="s">
        <v>15</v>
      </c>
      <c r="B46" s="23">
        <v>1</v>
      </c>
      <c r="C46" s="23">
        <v>6</v>
      </c>
      <c r="D46" s="24">
        <v>9990020400</v>
      </c>
      <c r="E46" s="25">
        <v>121</v>
      </c>
      <c r="F46" s="26">
        <f>'[1]Приложение 7'!G126</f>
        <v>2597.652</v>
      </c>
    </row>
    <row r="47" spans="1:6" s="1" customFormat="1">
      <c r="A47" s="22" t="s">
        <v>16</v>
      </c>
      <c r="B47" s="23">
        <v>1</v>
      </c>
      <c r="C47" s="23">
        <v>6</v>
      </c>
      <c r="D47" s="24">
        <v>9990020400</v>
      </c>
      <c r="E47" s="25">
        <v>129</v>
      </c>
      <c r="F47" s="26">
        <f>'[1]Приложение 7'!G127</f>
        <v>784.49099999999999</v>
      </c>
    </row>
    <row r="48" spans="1:6" s="1" customFormat="1">
      <c r="A48" s="22" t="s">
        <v>28</v>
      </c>
      <c r="B48" s="23">
        <v>1</v>
      </c>
      <c r="C48" s="23">
        <v>6</v>
      </c>
      <c r="D48" s="24">
        <v>9990020400</v>
      </c>
      <c r="E48" s="25">
        <v>122</v>
      </c>
      <c r="F48" s="42">
        <v>0</v>
      </c>
    </row>
    <row r="49" spans="1:6" s="1" customFormat="1">
      <c r="A49" s="22" t="s">
        <v>18</v>
      </c>
      <c r="B49" s="23">
        <v>1</v>
      </c>
      <c r="C49" s="23">
        <v>6</v>
      </c>
      <c r="D49" s="24">
        <v>9990020400</v>
      </c>
      <c r="E49" s="25">
        <v>244</v>
      </c>
      <c r="F49" s="26">
        <f>'[1]Приложение 7'!G128</f>
        <v>108.38499999999999</v>
      </c>
    </row>
    <row r="50" spans="1:6" s="1" customFormat="1">
      <c r="A50" s="22" t="s">
        <v>21</v>
      </c>
      <c r="B50" s="23">
        <v>1</v>
      </c>
      <c r="C50" s="23">
        <v>6</v>
      </c>
      <c r="D50" s="24">
        <v>9990020400</v>
      </c>
      <c r="E50" s="25">
        <v>851</v>
      </c>
      <c r="F50" s="43">
        <f>'[1]Приложение 7'!G129</f>
        <v>0</v>
      </c>
    </row>
    <row r="51" spans="1:6" s="1" customFormat="1">
      <c r="A51" s="22" t="s">
        <v>15</v>
      </c>
      <c r="B51" s="23">
        <v>1</v>
      </c>
      <c r="C51" s="23">
        <v>6</v>
      </c>
      <c r="D51" s="24">
        <v>9990025500</v>
      </c>
      <c r="E51" s="25">
        <v>121</v>
      </c>
      <c r="F51" s="26">
        <f>'[1]Приложение 7'!G122</f>
        <v>684.66099999999994</v>
      </c>
    </row>
    <row r="52" spans="1:6" s="1" customFormat="1">
      <c r="A52" s="22" t="s">
        <v>16</v>
      </c>
      <c r="B52" s="23">
        <v>1</v>
      </c>
      <c r="C52" s="23">
        <v>6</v>
      </c>
      <c r="D52" s="24">
        <v>9990025500</v>
      </c>
      <c r="E52" s="25">
        <v>129</v>
      </c>
      <c r="F52" s="26">
        <f>'[1]Приложение 7'!G123</f>
        <v>206.768</v>
      </c>
    </row>
    <row r="53" spans="1:6" s="1" customFormat="1">
      <c r="A53" s="22" t="s">
        <v>18</v>
      </c>
      <c r="B53" s="23">
        <v>1</v>
      </c>
      <c r="C53" s="23">
        <v>6</v>
      </c>
      <c r="D53" s="24">
        <v>9990025500</v>
      </c>
      <c r="E53" s="25">
        <v>244</v>
      </c>
      <c r="F53" s="43">
        <f>'[1]Приложение 7'!G124</f>
        <v>262.45</v>
      </c>
    </row>
    <row r="54" spans="1:6" s="1" customFormat="1">
      <c r="A54" s="41" t="s">
        <v>29</v>
      </c>
      <c r="B54" s="28">
        <v>1</v>
      </c>
      <c r="C54" s="28">
        <v>11</v>
      </c>
      <c r="D54" s="29">
        <v>0</v>
      </c>
      <c r="E54" s="30"/>
      <c r="F54" s="44">
        <f>F55</f>
        <v>2000</v>
      </c>
    </row>
    <row r="55" spans="1:6" s="1" customFormat="1">
      <c r="A55" s="22" t="s">
        <v>30</v>
      </c>
      <c r="B55" s="23">
        <v>1</v>
      </c>
      <c r="C55" s="23">
        <v>11</v>
      </c>
      <c r="D55" s="24">
        <v>9990020670</v>
      </c>
      <c r="E55" s="25">
        <v>870</v>
      </c>
      <c r="F55" s="43">
        <f>'[1]Приложение 7'!G37</f>
        <v>2000</v>
      </c>
    </row>
    <row r="56" spans="1:6" s="31" customFormat="1">
      <c r="A56" s="41" t="s">
        <v>31</v>
      </c>
      <c r="B56" s="28">
        <v>1</v>
      </c>
      <c r="C56" s="28">
        <v>13</v>
      </c>
      <c r="D56" s="29">
        <v>0</v>
      </c>
      <c r="E56" s="30"/>
      <c r="F56" s="20">
        <f>F58+F63+F59+F60+F61+F57+F62</f>
        <v>13271.645</v>
      </c>
    </row>
    <row r="57" spans="1:6" s="31" customFormat="1" ht="25.5">
      <c r="A57" s="45" t="s">
        <v>32</v>
      </c>
      <c r="B57" s="46">
        <v>1</v>
      </c>
      <c r="C57" s="46">
        <v>13</v>
      </c>
      <c r="D57" s="47" t="s">
        <v>33</v>
      </c>
      <c r="E57" s="48">
        <v>244</v>
      </c>
      <c r="F57" s="26">
        <f>'[1]Приложение 7'!G45</f>
        <v>3</v>
      </c>
    </row>
    <row r="58" spans="1:6" s="1" customFormat="1" ht="17.25" customHeight="1">
      <c r="A58" s="49" t="s">
        <v>34</v>
      </c>
      <c r="B58" s="23">
        <v>1</v>
      </c>
      <c r="C58" s="23">
        <v>13</v>
      </c>
      <c r="D58" s="24">
        <v>9980077730</v>
      </c>
      <c r="E58" s="25">
        <v>244</v>
      </c>
      <c r="F58" s="43">
        <f>'[1]Приложение 7'!G40</f>
        <v>206.6</v>
      </c>
    </row>
    <row r="59" spans="1:6" s="1" customFormat="1">
      <c r="A59" s="50" t="s">
        <v>35</v>
      </c>
      <c r="B59" s="23">
        <v>1</v>
      </c>
      <c r="C59" s="23">
        <v>13</v>
      </c>
      <c r="D59" s="24">
        <v>9980054690</v>
      </c>
      <c r="E59" s="25">
        <v>244</v>
      </c>
      <c r="F59" s="43">
        <f>'[1]Приложение 7'!G38</f>
        <v>0</v>
      </c>
    </row>
    <row r="60" spans="1:6" s="1" customFormat="1">
      <c r="A60" s="22" t="s">
        <v>36</v>
      </c>
      <c r="B60" s="23">
        <v>1</v>
      </c>
      <c r="C60" s="23">
        <v>13</v>
      </c>
      <c r="D60" s="24">
        <v>9995220600</v>
      </c>
      <c r="E60" s="25">
        <v>244</v>
      </c>
      <c r="F60" s="43">
        <f>'[1]Приложение 7'!G42</f>
        <v>1100</v>
      </c>
    </row>
    <row r="61" spans="1:6" s="1" customFormat="1">
      <c r="A61" s="22" t="s">
        <v>37</v>
      </c>
      <c r="B61" s="23">
        <v>1</v>
      </c>
      <c r="C61" s="23">
        <v>13</v>
      </c>
      <c r="D61" s="24">
        <v>9995220600</v>
      </c>
      <c r="E61" s="25">
        <v>244</v>
      </c>
      <c r="F61" s="42">
        <f>'[1]Приложение 7'!G43</f>
        <v>107.13</v>
      </c>
    </row>
    <row r="62" spans="1:6" s="1" customFormat="1" ht="25.5">
      <c r="A62" s="51" t="s">
        <v>38</v>
      </c>
      <c r="B62" s="52">
        <v>1</v>
      </c>
      <c r="C62" s="52">
        <v>13</v>
      </c>
      <c r="D62" s="52">
        <v>9995220600</v>
      </c>
      <c r="E62" s="53">
        <v>853</v>
      </c>
      <c r="F62" s="43">
        <f>'[1]Приложение 7'!G44</f>
        <v>32</v>
      </c>
    </row>
    <row r="63" spans="1:6" s="31" customFormat="1">
      <c r="A63" s="49" t="s">
        <v>39</v>
      </c>
      <c r="B63" s="23">
        <v>1</v>
      </c>
      <c r="C63" s="23">
        <v>13</v>
      </c>
      <c r="D63" s="24">
        <v>9999980019</v>
      </c>
      <c r="E63" s="25">
        <v>0</v>
      </c>
      <c r="F63" s="20">
        <f>F64+F66+F67+F65+F69+F68+F70</f>
        <v>11822.915000000001</v>
      </c>
    </row>
    <row r="64" spans="1:6" s="1" customFormat="1" ht="12" customHeight="1">
      <c r="A64" s="22" t="s">
        <v>40</v>
      </c>
      <c r="B64" s="23">
        <v>1</v>
      </c>
      <c r="C64" s="23">
        <v>13</v>
      </c>
      <c r="D64" s="24">
        <v>9999980019</v>
      </c>
      <c r="E64" s="25">
        <v>111</v>
      </c>
      <c r="F64" s="26">
        <f>'[1]Приложение 7'!G131+'[1]Приложение 7'!G136</f>
        <v>5542.732</v>
      </c>
    </row>
    <row r="65" spans="1:6" s="1" customFormat="1">
      <c r="A65" s="22" t="s">
        <v>16</v>
      </c>
      <c r="B65" s="23">
        <v>1</v>
      </c>
      <c r="C65" s="23">
        <v>13</v>
      </c>
      <c r="D65" s="24">
        <v>9999980019</v>
      </c>
      <c r="E65" s="25">
        <v>119</v>
      </c>
      <c r="F65" s="26">
        <f>'[1]Приложение 7'!G132+'[1]Приложение 7'!G137</f>
        <v>1673.905</v>
      </c>
    </row>
    <row r="66" spans="1:6" s="1" customFormat="1">
      <c r="A66" s="22" t="s">
        <v>28</v>
      </c>
      <c r="B66" s="23">
        <v>1</v>
      </c>
      <c r="C66" s="23">
        <v>13</v>
      </c>
      <c r="D66" s="24">
        <v>9999980019</v>
      </c>
      <c r="E66" s="25">
        <v>112</v>
      </c>
      <c r="F66" s="26">
        <v>0</v>
      </c>
    </row>
    <row r="67" spans="1:6" s="1" customFormat="1">
      <c r="A67" s="22" t="s">
        <v>18</v>
      </c>
      <c r="B67" s="23">
        <v>1</v>
      </c>
      <c r="C67" s="23">
        <v>13</v>
      </c>
      <c r="D67" s="24">
        <v>9999980019</v>
      </c>
      <c r="E67" s="25">
        <v>244</v>
      </c>
      <c r="F67" s="26">
        <f>'[1]Приложение 7'!G133+'[1]Приложение 7'!G138</f>
        <v>467.45</v>
      </c>
    </row>
    <row r="68" spans="1:6" s="1" customFormat="1">
      <c r="A68" s="22" t="s">
        <v>41</v>
      </c>
      <c r="B68" s="23">
        <v>1</v>
      </c>
      <c r="C68" s="23">
        <v>13</v>
      </c>
      <c r="D68" s="24">
        <v>9999980019</v>
      </c>
      <c r="E68" s="25">
        <v>247</v>
      </c>
      <c r="F68" s="43">
        <f>'[1]Приложение 7'!G139</f>
        <v>1713</v>
      </c>
    </row>
    <row r="69" spans="1:6" s="1" customFormat="1">
      <c r="A69" s="22" t="s">
        <v>21</v>
      </c>
      <c r="B69" s="23">
        <v>1</v>
      </c>
      <c r="C69" s="23">
        <v>13</v>
      </c>
      <c r="D69" s="24">
        <v>9999980019</v>
      </c>
      <c r="E69" s="25">
        <v>851</v>
      </c>
      <c r="F69" s="26">
        <f>'[1]Приложение 7'!G140</f>
        <v>25.827999999999999</v>
      </c>
    </row>
    <row r="70" spans="1:6" s="1" customFormat="1">
      <c r="A70" s="54" t="s">
        <v>42</v>
      </c>
      <c r="B70" s="55">
        <v>1</v>
      </c>
      <c r="C70" s="55">
        <v>13</v>
      </c>
      <c r="D70" s="56">
        <v>9999980019</v>
      </c>
      <c r="E70" s="57">
        <v>831</v>
      </c>
      <c r="F70" s="26">
        <f>'[1]Приложение 7'!G46</f>
        <v>2400</v>
      </c>
    </row>
    <row r="71" spans="1:6" s="31" customFormat="1">
      <c r="A71" s="58" t="s">
        <v>43</v>
      </c>
      <c r="B71" s="17">
        <v>2</v>
      </c>
      <c r="C71" s="17">
        <v>0</v>
      </c>
      <c r="D71" s="18">
        <v>0</v>
      </c>
      <c r="E71" s="19">
        <v>0</v>
      </c>
      <c r="F71" s="59">
        <f>F72</f>
        <v>2501.8000000000002</v>
      </c>
    </row>
    <row r="72" spans="1:6" s="1" customFormat="1" ht="25.5">
      <c r="A72" s="49" t="s">
        <v>44</v>
      </c>
      <c r="B72" s="23">
        <v>2</v>
      </c>
      <c r="C72" s="23">
        <v>3</v>
      </c>
      <c r="D72" s="24">
        <v>9980051180</v>
      </c>
      <c r="E72" s="25">
        <v>530</v>
      </c>
      <c r="F72" s="42">
        <f>'[1]Приложение 7'!G47</f>
        <v>2501.8000000000002</v>
      </c>
    </row>
    <row r="73" spans="1:6" s="31" customFormat="1">
      <c r="A73" s="58" t="s">
        <v>45</v>
      </c>
      <c r="B73" s="17">
        <v>3</v>
      </c>
      <c r="C73" s="17">
        <v>0</v>
      </c>
      <c r="D73" s="18">
        <v>0</v>
      </c>
      <c r="E73" s="19">
        <v>0</v>
      </c>
      <c r="F73" s="60">
        <f>F74+F75+F77+F80+F81+F82+F78+F79+F76</f>
        <v>6774.6030000000001</v>
      </c>
    </row>
    <row r="74" spans="1:6" s="1" customFormat="1">
      <c r="A74" s="61" t="s">
        <v>40</v>
      </c>
      <c r="B74" s="62">
        <v>3</v>
      </c>
      <c r="C74" s="62">
        <v>10</v>
      </c>
      <c r="D74" s="63">
        <v>9993029900</v>
      </c>
      <c r="E74" s="64">
        <v>111</v>
      </c>
      <c r="F74" s="26">
        <f>'[1]Приложение 7'!G142</f>
        <v>3665.248</v>
      </c>
    </row>
    <row r="75" spans="1:6" s="1" customFormat="1">
      <c r="A75" s="61" t="s">
        <v>16</v>
      </c>
      <c r="B75" s="62">
        <v>3</v>
      </c>
      <c r="C75" s="62">
        <v>10</v>
      </c>
      <c r="D75" s="63">
        <v>9993029900</v>
      </c>
      <c r="E75" s="64">
        <v>119</v>
      </c>
      <c r="F75" s="26">
        <f>'[1]Приложение 7'!G143</f>
        <v>1106.905</v>
      </c>
    </row>
    <row r="76" spans="1:6" s="1" customFormat="1">
      <c r="A76" s="61" t="s">
        <v>46</v>
      </c>
      <c r="B76" s="62">
        <v>3</v>
      </c>
      <c r="C76" s="62">
        <v>10</v>
      </c>
      <c r="D76" s="63">
        <v>9993029900</v>
      </c>
      <c r="E76" s="64">
        <v>112</v>
      </c>
      <c r="F76" s="26">
        <f>'[1]Приложение 7'!G144</f>
        <v>0</v>
      </c>
    </row>
    <row r="77" spans="1:6" s="1" customFormat="1">
      <c r="A77" s="61" t="s">
        <v>18</v>
      </c>
      <c r="B77" s="62">
        <v>3</v>
      </c>
      <c r="C77" s="62">
        <v>10</v>
      </c>
      <c r="D77" s="63">
        <v>9993029900</v>
      </c>
      <c r="E77" s="64">
        <v>244</v>
      </c>
      <c r="F77" s="26">
        <f>'[1]Приложение 7'!G145</f>
        <v>552.45000000000005</v>
      </c>
    </row>
    <row r="78" spans="1:6" s="1" customFormat="1">
      <c r="A78" s="22" t="s">
        <v>47</v>
      </c>
      <c r="B78" s="23">
        <v>3</v>
      </c>
      <c r="C78" s="23">
        <v>10</v>
      </c>
      <c r="D78" s="24">
        <v>9990199900</v>
      </c>
      <c r="E78" s="25">
        <v>244</v>
      </c>
      <c r="F78" s="43">
        <f>'[1]Приложение 7'!G49</f>
        <v>850</v>
      </c>
    </row>
    <row r="79" spans="1:6" s="1" customFormat="1">
      <c r="A79" s="51" t="s">
        <v>48</v>
      </c>
      <c r="B79" s="23">
        <v>3</v>
      </c>
      <c r="C79" s="23">
        <v>10</v>
      </c>
      <c r="D79" s="24">
        <v>9990199900</v>
      </c>
      <c r="E79" s="25">
        <v>360</v>
      </c>
      <c r="F79" s="43">
        <f>'[1]Приложение 7'!G50</f>
        <v>150</v>
      </c>
    </row>
    <row r="80" spans="1:6" s="1" customFormat="1">
      <c r="A80" s="54" t="s">
        <v>49</v>
      </c>
      <c r="B80" s="65">
        <v>3</v>
      </c>
      <c r="C80" s="65">
        <v>14</v>
      </c>
      <c r="D80" s="56">
        <v>9990199900</v>
      </c>
      <c r="E80" s="66">
        <v>244</v>
      </c>
      <c r="F80" s="43">
        <f>'[1]Приложение 7'!G51</f>
        <v>150</v>
      </c>
    </row>
    <row r="81" spans="1:6" s="1" customFormat="1">
      <c r="A81" s="54" t="s">
        <v>50</v>
      </c>
      <c r="B81" s="65">
        <v>3</v>
      </c>
      <c r="C81" s="65">
        <v>14</v>
      </c>
      <c r="D81" s="56">
        <v>9990199900</v>
      </c>
      <c r="E81" s="66">
        <v>244</v>
      </c>
      <c r="F81" s="43">
        <f>'[1]Приложение 7'!G52</f>
        <v>150</v>
      </c>
    </row>
    <row r="82" spans="1:6" s="1" customFormat="1">
      <c r="A82" s="54" t="s">
        <v>51</v>
      </c>
      <c r="B82" s="65">
        <v>3</v>
      </c>
      <c r="C82" s="65">
        <v>14</v>
      </c>
      <c r="D82" s="56">
        <v>9990199900</v>
      </c>
      <c r="E82" s="66">
        <v>244</v>
      </c>
      <c r="F82" s="43">
        <f>'[1]Приложение 7'!G53</f>
        <v>150</v>
      </c>
    </row>
    <row r="83" spans="1:6" s="31" customFormat="1">
      <c r="A83" s="58" t="s">
        <v>52</v>
      </c>
      <c r="B83" s="17">
        <v>4</v>
      </c>
      <c r="C83" s="17">
        <v>0</v>
      </c>
      <c r="D83" s="18">
        <v>0</v>
      </c>
      <c r="E83" s="19">
        <v>0</v>
      </c>
      <c r="F83" s="44">
        <f>F84+F85+F86+F87+F91</f>
        <v>42120.443999999996</v>
      </c>
    </row>
    <row r="84" spans="1:6" s="1" customFormat="1">
      <c r="A84" s="22" t="s">
        <v>53</v>
      </c>
      <c r="B84" s="23">
        <v>4</v>
      </c>
      <c r="C84" s="23">
        <v>5</v>
      </c>
      <c r="D84" s="24">
        <v>9990020400</v>
      </c>
      <c r="E84" s="25">
        <v>121</v>
      </c>
      <c r="F84" s="26">
        <f>'[1]Приложение 7'!G55</f>
        <v>1675.8989999999999</v>
      </c>
    </row>
    <row r="85" spans="1:6" s="1" customFormat="1">
      <c r="A85" s="22" t="s">
        <v>54</v>
      </c>
      <c r="B85" s="23">
        <v>4</v>
      </c>
      <c r="C85" s="23">
        <v>5</v>
      </c>
      <c r="D85" s="24">
        <v>9990020400</v>
      </c>
      <c r="E85" s="25">
        <v>129</v>
      </c>
      <c r="F85" s="26">
        <f>'[1]Приложение 7'!G56</f>
        <v>506.12200000000001</v>
      </c>
    </row>
    <row r="86" spans="1:6" s="1" customFormat="1">
      <c r="A86" s="22" t="s">
        <v>18</v>
      </c>
      <c r="B86" s="23">
        <v>4</v>
      </c>
      <c r="C86" s="23">
        <v>5</v>
      </c>
      <c r="D86" s="24">
        <v>9990020400</v>
      </c>
      <c r="E86" s="25">
        <v>244</v>
      </c>
      <c r="F86" s="43">
        <f>'[1]Приложение 7'!G57</f>
        <v>0</v>
      </c>
    </row>
    <row r="87" spans="1:6" s="31" customFormat="1">
      <c r="A87" s="41" t="s">
        <v>55</v>
      </c>
      <c r="B87" s="28">
        <v>4</v>
      </c>
      <c r="C87" s="28">
        <v>9</v>
      </c>
      <c r="D87" s="18">
        <v>0</v>
      </c>
      <c r="E87" s="30">
        <v>244</v>
      </c>
      <c r="F87" s="44">
        <f>F89+F90+F88</f>
        <v>39688.422999999995</v>
      </c>
    </row>
    <row r="88" spans="1:6" s="31" customFormat="1">
      <c r="A88" s="54" t="s">
        <v>56</v>
      </c>
      <c r="B88" s="65">
        <v>4</v>
      </c>
      <c r="C88" s="65">
        <v>9</v>
      </c>
      <c r="D88" s="56">
        <v>9993159802</v>
      </c>
      <c r="E88" s="66">
        <v>243</v>
      </c>
      <c r="F88" s="43">
        <f>'[1]Приложение 7'!G59</f>
        <v>16415</v>
      </c>
    </row>
    <row r="89" spans="1:6" s="1" customFormat="1">
      <c r="A89" s="22" t="s">
        <v>57</v>
      </c>
      <c r="B89" s="23">
        <v>4</v>
      </c>
      <c r="C89" s="23">
        <v>9</v>
      </c>
      <c r="D89" s="24">
        <v>9993159802</v>
      </c>
      <c r="E89" s="25">
        <v>244</v>
      </c>
      <c r="F89" s="43">
        <f>'[1]Приложение 7'!G60</f>
        <v>2426.5390000000002</v>
      </c>
    </row>
    <row r="90" spans="1:6" s="1" customFormat="1">
      <c r="A90" s="22" t="s">
        <v>58</v>
      </c>
      <c r="B90" s="23">
        <v>4</v>
      </c>
      <c r="C90" s="23">
        <v>9</v>
      </c>
      <c r="D90" s="24">
        <v>1530020760</v>
      </c>
      <c r="E90" s="25">
        <v>243</v>
      </c>
      <c r="F90" s="26">
        <f>'[1]Приложение 7'!G61</f>
        <v>20846.883999999998</v>
      </c>
    </row>
    <row r="91" spans="1:6" s="1" customFormat="1" ht="13.5">
      <c r="A91" s="38" t="s">
        <v>52</v>
      </c>
      <c r="B91" s="34">
        <v>4</v>
      </c>
      <c r="C91" s="34">
        <v>12</v>
      </c>
      <c r="D91" s="35">
        <v>0</v>
      </c>
      <c r="E91" s="36"/>
      <c r="F91" s="67">
        <f>F92+F93</f>
        <v>250</v>
      </c>
    </row>
    <row r="92" spans="1:6" s="1" customFormat="1">
      <c r="A92" s="68" t="s">
        <v>59</v>
      </c>
      <c r="B92" s="23">
        <v>4</v>
      </c>
      <c r="C92" s="23">
        <v>12</v>
      </c>
      <c r="D92" s="24">
        <v>9990109900</v>
      </c>
      <c r="E92" s="25">
        <v>244</v>
      </c>
      <c r="F92" s="69">
        <f>'[1]Приложение 7'!G63</f>
        <v>150</v>
      </c>
    </row>
    <row r="93" spans="1:6" s="1" customFormat="1">
      <c r="A93" s="51" t="s">
        <v>60</v>
      </c>
      <c r="B93" s="23">
        <v>4</v>
      </c>
      <c r="C93" s="23">
        <v>12</v>
      </c>
      <c r="D93" s="24">
        <v>9992649900</v>
      </c>
      <c r="E93" s="25">
        <v>244</v>
      </c>
      <c r="F93" s="69">
        <f>'[1]Приложение 7'!G64</f>
        <v>100</v>
      </c>
    </row>
    <row r="94" spans="1:6" s="31" customFormat="1" ht="13.5">
      <c r="A94" s="38" t="s">
        <v>61</v>
      </c>
      <c r="B94" s="28">
        <v>5</v>
      </c>
      <c r="C94" s="28">
        <v>0</v>
      </c>
      <c r="D94" s="35">
        <v>0</v>
      </c>
      <c r="E94" s="30"/>
      <c r="F94" s="44">
        <f>F95+F100+F101+F98</f>
        <v>19077.298999999999</v>
      </c>
    </row>
    <row r="95" spans="1:6" s="31" customFormat="1">
      <c r="A95" s="41" t="s">
        <v>61</v>
      </c>
      <c r="B95" s="28">
        <v>5</v>
      </c>
      <c r="C95" s="28">
        <v>3</v>
      </c>
      <c r="D95" s="18">
        <v>0</v>
      </c>
      <c r="E95" s="30"/>
      <c r="F95" s="20">
        <f>F97+F96</f>
        <v>13371.089</v>
      </c>
    </row>
    <row r="96" spans="1:6" s="31" customFormat="1" ht="25.5">
      <c r="A96" s="70" t="s">
        <v>62</v>
      </c>
      <c r="B96" s="71">
        <v>5</v>
      </c>
      <c r="C96" s="71">
        <v>2</v>
      </c>
      <c r="D96" s="72" t="s">
        <v>63</v>
      </c>
      <c r="E96" s="73">
        <v>611</v>
      </c>
      <c r="F96" s="74">
        <f>'[1]Приложение 7'!G66</f>
        <v>2375</v>
      </c>
    </row>
    <row r="97" spans="1:6" s="31" customFormat="1" ht="25.5">
      <c r="A97" s="70" t="s">
        <v>62</v>
      </c>
      <c r="B97" s="71">
        <v>5</v>
      </c>
      <c r="C97" s="71">
        <v>3</v>
      </c>
      <c r="D97" s="72" t="s">
        <v>63</v>
      </c>
      <c r="E97" s="73">
        <v>611</v>
      </c>
      <c r="F97" s="74">
        <f>'[1]Приложение 7'!G67</f>
        <v>10996.089</v>
      </c>
    </row>
    <row r="98" spans="1:6" s="31" customFormat="1" ht="13.5">
      <c r="A98" s="75" t="s">
        <v>64</v>
      </c>
      <c r="B98" s="34">
        <v>5</v>
      </c>
      <c r="C98" s="34">
        <v>0</v>
      </c>
      <c r="D98" s="35">
        <v>0</v>
      </c>
      <c r="E98" s="36">
        <v>244</v>
      </c>
      <c r="F98" s="76">
        <f>F99</f>
        <v>500</v>
      </c>
    </row>
    <row r="99" spans="1:6" s="31" customFormat="1" ht="25.5">
      <c r="A99" s="51" t="s">
        <v>65</v>
      </c>
      <c r="B99" s="65">
        <v>5</v>
      </c>
      <c r="C99" s="65">
        <v>3</v>
      </c>
      <c r="D99" s="77">
        <v>9996000500</v>
      </c>
      <c r="E99" s="66">
        <v>244</v>
      </c>
      <c r="F99" s="78">
        <f>'[1]Приложение 7'!G70</f>
        <v>500</v>
      </c>
    </row>
    <row r="100" spans="1:6" s="31" customFormat="1">
      <c r="A100" s="79" t="s">
        <v>66</v>
      </c>
      <c r="B100" s="80">
        <v>0</v>
      </c>
      <c r="C100" s="80">
        <v>0</v>
      </c>
      <c r="D100" s="81">
        <v>0</v>
      </c>
      <c r="E100" s="82">
        <v>0</v>
      </c>
      <c r="F100" s="83">
        <f>'[1]Приложение 7'!G71</f>
        <v>0</v>
      </c>
    </row>
    <row r="101" spans="1:6" s="31" customFormat="1" ht="25.5">
      <c r="A101" s="84" t="s">
        <v>67</v>
      </c>
      <c r="B101" s="85">
        <v>5</v>
      </c>
      <c r="C101" s="85">
        <v>3</v>
      </c>
      <c r="D101" s="86" t="s">
        <v>68</v>
      </c>
      <c r="E101" s="87">
        <v>244</v>
      </c>
      <c r="F101" s="20">
        <f>'[1]Приложение 7'!G72</f>
        <v>5206.21</v>
      </c>
    </row>
    <row r="102" spans="1:6" s="31" customFormat="1">
      <c r="A102" s="58" t="s">
        <v>69</v>
      </c>
      <c r="B102" s="17">
        <v>7</v>
      </c>
      <c r="C102" s="17">
        <v>0</v>
      </c>
      <c r="D102" s="18">
        <v>0</v>
      </c>
      <c r="E102" s="19">
        <v>0</v>
      </c>
      <c r="F102" s="20">
        <f>F103+F117+F140+F159+F161+F160</f>
        <v>773052.32310000004</v>
      </c>
    </row>
    <row r="103" spans="1:6" s="31" customFormat="1">
      <c r="A103" s="58" t="s">
        <v>70</v>
      </c>
      <c r="B103" s="17">
        <v>7</v>
      </c>
      <c r="C103" s="17">
        <v>1</v>
      </c>
      <c r="D103" s="18">
        <v>0</v>
      </c>
      <c r="E103" s="19">
        <v>0</v>
      </c>
      <c r="F103" s="20">
        <f>F104+F112</f>
        <v>211955.20799999998</v>
      </c>
    </row>
    <row r="104" spans="1:6" s="31" customFormat="1" ht="25.5">
      <c r="A104" s="88" t="s">
        <v>71</v>
      </c>
      <c r="B104" s="17">
        <v>7</v>
      </c>
      <c r="C104" s="17">
        <v>1</v>
      </c>
      <c r="D104" s="18">
        <v>9994209900</v>
      </c>
      <c r="E104" s="19">
        <v>0</v>
      </c>
      <c r="F104" s="20">
        <f>F105+F106+F108+F110+F107+F111+F109</f>
        <v>64655.207999999999</v>
      </c>
    </row>
    <row r="105" spans="1:6" s="1" customFormat="1">
      <c r="A105" s="22" t="s">
        <v>40</v>
      </c>
      <c r="B105" s="23">
        <v>7</v>
      </c>
      <c r="C105" s="23">
        <v>1</v>
      </c>
      <c r="D105" s="24">
        <v>9994209900</v>
      </c>
      <c r="E105" s="25">
        <v>111</v>
      </c>
      <c r="F105" s="26">
        <f>'[1]Приложение 7'!G284+'[1]Приложение 7'!G273+'[1]Приложение 7'!G262+'[1]Приложение 7'!G251+'[1]Приложение 7'!G239+'[1]Приложение 7'!G227+'[1]Приложение 7'!G216+'[1]Приложение 7'!G205+'[1]Приложение 7'!G194+'[1]Приложение 7'!G183+'[1]Приложение 7'!G172+'[1]Приложение 7'!G160+'[1]Приложение 7'!G148</f>
        <v>30837.613000000001</v>
      </c>
    </row>
    <row r="106" spans="1:6" s="1" customFormat="1">
      <c r="A106" s="22" t="s">
        <v>16</v>
      </c>
      <c r="B106" s="23">
        <v>7</v>
      </c>
      <c r="C106" s="23">
        <v>1</v>
      </c>
      <c r="D106" s="24">
        <v>9994209900</v>
      </c>
      <c r="E106" s="25">
        <v>119</v>
      </c>
      <c r="F106" s="26">
        <f>'[1]Приложение 7'!G285+'[1]Приложение 7'!G274+'[1]Приложение 7'!G263+'[1]Приложение 7'!G252+'[1]Приложение 7'!G240+'[1]Приложение 7'!G228+'[1]Приложение 7'!G217+'[1]Приложение 7'!G206+'[1]Приложение 7'!G195+'[1]Приложение 7'!G184+'[1]Приложение 7'!G173+'[1]Приложение 7'!G161+'[1]Приложение 7'!G149</f>
        <v>9312.9590000000007</v>
      </c>
    </row>
    <row r="107" spans="1:6" s="1" customFormat="1">
      <c r="A107" s="22" t="s">
        <v>28</v>
      </c>
      <c r="B107" s="23">
        <v>7</v>
      </c>
      <c r="C107" s="23">
        <v>1</v>
      </c>
      <c r="D107" s="24">
        <v>9994209900</v>
      </c>
      <c r="E107" s="25">
        <v>112</v>
      </c>
      <c r="F107" s="26">
        <f>'[1]Приложение 7'!G568</f>
        <v>0</v>
      </c>
    </row>
    <row r="108" spans="1:6" s="1" customFormat="1">
      <c r="A108" s="88" t="s">
        <v>18</v>
      </c>
      <c r="B108" s="23">
        <v>7</v>
      </c>
      <c r="C108" s="23">
        <v>1</v>
      </c>
      <c r="D108" s="24">
        <v>9994209900</v>
      </c>
      <c r="E108" s="25">
        <v>244</v>
      </c>
      <c r="F108" s="26">
        <f>'[1]Приложение 7'!G75+'[1]Приложение 7'!G150+'[1]Приложение 7'!G162+'[1]Приложение 7'!G174+'[1]Приложение 7'!G185+'[1]Приложение 7'!G196+'[1]Приложение 7'!G207+'[1]Приложение 7'!G218+'[1]Приложение 7'!G229+'[1]Приложение 7'!G241+'[1]Приложение 7'!G253+'[1]Приложение 7'!G264+'[1]Приложение 7'!G275+'[1]Приложение 7'!G286</f>
        <v>16298.741</v>
      </c>
    </row>
    <row r="109" spans="1:6" s="1" customFormat="1">
      <c r="A109" s="88" t="s">
        <v>41</v>
      </c>
      <c r="B109" s="23">
        <v>7</v>
      </c>
      <c r="C109" s="23">
        <v>1</v>
      </c>
      <c r="D109" s="24">
        <v>9994209900</v>
      </c>
      <c r="E109" s="25">
        <v>247</v>
      </c>
      <c r="F109" s="26">
        <f>'[1]Приложение 7'!G151+'[1]Приложение 7'!G163+'[1]Приложение 7'!G175+'[1]Приложение 7'!G186+'[1]Приложение 7'!G197+'[1]Приложение 7'!G208+'[1]Приложение 7'!G219+'[1]Приложение 7'!G230+'[1]Приложение 7'!G242+'[1]Приложение 7'!G254+'[1]Приложение 7'!G265+'[1]Приложение 7'!G276+'[1]Приложение 7'!G287</f>
        <v>6825.5889999999999</v>
      </c>
    </row>
    <row r="110" spans="1:6" s="1" customFormat="1">
      <c r="A110" s="22" t="s">
        <v>21</v>
      </c>
      <c r="B110" s="23">
        <v>7</v>
      </c>
      <c r="C110" s="23">
        <v>1</v>
      </c>
      <c r="D110" s="24">
        <v>9994209900</v>
      </c>
      <c r="E110" s="25">
        <v>851</v>
      </c>
      <c r="F110" s="26">
        <f>'[1]Приложение 7'!G152+'[1]Приложение 7'!G164+'[1]Приложение 7'!G176+'[1]Приложение 7'!G187+'[1]Приложение 7'!G198+'[1]Приложение 7'!G209+'[1]Приложение 7'!G220+'[1]Приложение 7'!G231+'[1]Приложение 7'!G243+'[1]Приложение 7'!G255+'[1]Приложение 7'!G266+'[1]Приложение 7'!G277+'[1]Приложение 7'!G288</f>
        <v>1380.3059999999998</v>
      </c>
    </row>
    <row r="111" spans="1:6" s="1" customFormat="1">
      <c r="A111" s="22" t="s">
        <v>72</v>
      </c>
      <c r="B111" s="23">
        <v>7</v>
      </c>
      <c r="C111" s="23">
        <v>1</v>
      </c>
      <c r="D111" s="24">
        <v>9994209900</v>
      </c>
      <c r="E111" s="25">
        <v>853</v>
      </c>
      <c r="F111" s="43">
        <v>0</v>
      </c>
    </row>
    <row r="112" spans="1:6" s="1" customFormat="1">
      <c r="A112" s="41" t="s">
        <v>73</v>
      </c>
      <c r="B112" s="28">
        <v>7</v>
      </c>
      <c r="C112" s="28">
        <v>1</v>
      </c>
      <c r="D112" s="29">
        <v>1910106590</v>
      </c>
      <c r="E112" s="30"/>
      <c r="F112" s="20">
        <f>F113+F114+F115</f>
        <v>147299.99999999997</v>
      </c>
    </row>
    <row r="113" spans="1:6" s="1" customFormat="1">
      <c r="A113" s="22" t="s">
        <v>40</v>
      </c>
      <c r="B113" s="23">
        <v>7</v>
      </c>
      <c r="C113" s="23">
        <v>1</v>
      </c>
      <c r="D113" s="24">
        <v>1910106590</v>
      </c>
      <c r="E113" s="25">
        <v>111</v>
      </c>
      <c r="F113" s="26">
        <f>'[1]Приложение 7'!G154+'[1]Приложение 7'!G166+'[1]Приложение 7'!G178+'[1]Приложение 7'!G189+'[1]Приложение 7'!G200+'[1]Приложение 7'!G211+'[1]Приложение 7'!G222+'[1]Приложение 7'!G233+'[1]Приложение 7'!G245+'[1]Приложение 7'!G257+'[1]Приложение 7'!G268+'[1]Приложение 7'!G279+'[1]Приложение 7'!G290</f>
        <v>113133.64099999997</v>
      </c>
    </row>
    <row r="114" spans="1:6" s="1" customFormat="1">
      <c r="A114" s="22" t="s">
        <v>16</v>
      </c>
      <c r="B114" s="23">
        <v>7</v>
      </c>
      <c r="C114" s="23">
        <v>1</v>
      </c>
      <c r="D114" s="24">
        <v>1910106590</v>
      </c>
      <c r="E114" s="25">
        <v>119</v>
      </c>
      <c r="F114" s="26">
        <f>'[1]Приложение 7'!G155+'[1]Приложение 7'!G167+'[1]Приложение 7'!G179+'[1]Приложение 7'!G190+'[1]Приложение 7'!G201+'[1]Приложение 7'!G212+'[1]Приложение 7'!G223+'[1]Приложение 7'!G234+'[1]Приложение 7'!G246+'[1]Приложение 7'!G258+'[1]Приложение 7'!G269+'[1]Приложение 7'!G280+'[1]Приложение 7'!G291</f>
        <v>34166.359000000004</v>
      </c>
    </row>
    <row r="115" spans="1:6" s="1" customFormat="1">
      <c r="A115" s="88" t="s">
        <v>18</v>
      </c>
      <c r="B115" s="65">
        <v>7</v>
      </c>
      <c r="C115" s="65">
        <v>1</v>
      </c>
      <c r="D115" s="24">
        <v>1910106590</v>
      </c>
      <c r="E115" s="66">
        <v>244</v>
      </c>
      <c r="F115" s="26">
        <f>'[1]Приложение 7'!G156+'[1]Приложение 7'!G168+'[1]Приложение 7'!G180+'[1]Приложение 7'!G191+'[1]Приложение 7'!G202+'[1]Приложение 7'!G213+'[1]Приложение 7'!G224+'[1]Приложение 7'!G235+'[1]Приложение 7'!G247+'[1]Приложение 7'!G259+'[1]Приложение 7'!G270+'[1]Приложение 7'!G281+'[1]Приложение 7'!G292</f>
        <v>0</v>
      </c>
    </row>
    <row r="116" spans="1:6" s="31" customFormat="1">
      <c r="A116" s="89" t="s">
        <v>74</v>
      </c>
      <c r="B116" s="28">
        <v>7</v>
      </c>
      <c r="C116" s="28">
        <v>2</v>
      </c>
      <c r="D116" s="29"/>
      <c r="E116" s="30"/>
      <c r="F116" s="90">
        <f>F117+F140</f>
        <v>552867.84710000001</v>
      </c>
    </row>
    <row r="117" spans="1:6" s="31" customFormat="1">
      <c r="A117" s="89" t="s">
        <v>75</v>
      </c>
      <c r="B117" s="28">
        <v>7</v>
      </c>
      <c r="C117" s="28">
        <v>2</v>
      </c>
      <c r="D117" s="29">
        <v>0</v>
      </c>
      <c r="E117" s="30">
        <v>0</v>
      </c>
      <c r="F117" s="20">
        <f>F118+F136+F132+F133+F131+F128</f>
        <v>516033.7721</v>
      </c>
    </row>
    <row r="118" spans="1:6" s="31" customFormat="1" ht="25.5">
      <c r="A118" s="89" t="s">
        <v>76</v>
      </c>
      <c r="B118" s="28">
        <v>7</v>
      </c>
      <c r="C118" s="28">
        <v>2</v>
      </c>
      <c r="D118" s="29">
        <v>9994219900</v>
      </c>
      <c r="E118" s="30">
        <v>0</v>
      </c>
      <c r="F118" s="20">
        <f>F122+F125+F126+F127+F119+F120+F121+F123+F124</f>
        <v>28798.852100000004</v>
      </c>
    </row>
    <row r="119" spans="1:6" s="1" customFormat="1">
      <c r="A119" s="22" t="s">
        <v>40</v>
      </c>
      <c r="B119" s="91">
        <v>7</v>
      </c>
      <c r="C119" s="91">
        <v>2</v>
      </c>
      <c r="D119" s="24">
        <v>9994219900</v>
      </c>
      <c r="E119" s="92">
        <v>111</v>
      </c>
      <c r="F119" s="26">
        <f>'[1]Приложение 7'!G295+'[1]Приложение 7'!G314+'[1]Приложение 7'!G335+'[1]Приложение 7'!G355+'[1]Приложение 7'!G371+'[1]Приложение 7'!G388+'[1]Приложение 7'!G406+'[1]Приложение 7'!G426+'[1]Приложение 7'!G447+'[1]Приложение 7'!G464+'[1]Приложение 7'!G480+'[1]Приложение 7'!G497+'[1]Приложение 7'!G515+'[1]Приложение 7'!G531+'[1]Приложение 7'!G547</f>
        <v>8307.7839999999997</v>
      </c>
    </row>
    <row r="120" spans="1:6" s="1" customFormat="1">
      <c r="A120" s="22" t="s">
        <v>16</v>
      </c>
      <c r="B120" s="91">
        <v>7</v>
      </c>
      <c r="C120" s="91">
        <v>2</v>
      </c>
      <c r="D120" s="24">
        <v>9994219900</v>
      </c>
      <c r="E120" s="92">
        <v>119</v>
      </c>
      <c r="F120" s="26">
        <f>'[1]Приложение 7'!G296+'[1]Приложение 7'!G315+'[1]Приложение 7'!G336+'[1]Приложение 7'!G356+'[1]Приложение 7'!G372+'[1]Приложение 7'!G389+'[1]Приложение 7'!G407+'[1]Приложение 7'!G427+'[1]Приложение 7'!G448+'[1]Приложение 7'!G465+'[1]Приложение 7'!G481+'[1]Приложение 7'!G498+'[1]Приложение 7'!G516+'[1]Приложение 7'!G532+'[1]Приложение 7'!G548</f>
        <v>2508.9499999999998</v>
      </c>
    </row>
    <row r="121" spans="1:6" s="1" customFormat="1">
      <c r="A121" s="22" t="s">
        <v>28</v>
      </c>
      <c r="B121" s="23">
        <v>7</v>
      </c>
      <c r="C121" s="91">
        <v>2</v>
      </c>
      <c r="D121" s="24">
        <v>9994219900</v>
      </c>
      <c r="E121" s="25">
        <v>112</v>
      </c>
      <c r="F121" s="26">
        <f>'[1]Приложение 7'!G569</f>
        <v>0</v>
      </c>
    </row>
    <row r="122" spans="1:6" s="1" customFormat="1">
      <c r="A122" s="88" t="s">
        <v>18</v>
      </c>
      <c r="B122" s="23">
        <v>7</v>
      </c>
      <c r="C122" s="23">
        <v>2</v>
      </c>
      <c r="D122" s="24">
        <v>9994219900</v>
      </c>
      <c r="E122" s="25">
        <v>244</v>
      </c>
      <c r="F122" s="26">
        <f>'[1]Приложение 7'!G76+'[1]Приложение 7'!G297+'[1]Приложение 7'!G316+'[1]Приложение 7'!G337+'[1]Приложение 7'!G357+'[1]Приложение 7'!G373+'[1]Приложение 7'!G390+'[1]Приложение 7'!G408+'[1]Приложение 7'!G428+'[1]Приложение 7'!G449+'[1]Приложение 7'!G466+'[1]Приложение 7'!G482+'[1]Приложение 7'!G499+'[1]Приложение 7'!G517+'[1]Приложение 7'!G533+'[1]Приложение 7'!G549</f>
        <v>5350.9691000000012</v>
      </c>
    </row>
    <row r="123" spans="1:6" s="1" customFormat="1">
      <c r="A123" s="88" t="s">
        <v>41</v>
      </c>
      <c r="B123" s="23">
        <v>7</v>
      </c>
      <c r="C123" s="23">
        <v>2</v>
      </c>
      <c r="D123" s="24">
        <v>9994219900</v>
      </c>
      <c r="E123" s="25">
        <v>247</v>
      </c>
      <c r="F123" s="26">
        <f>'[1]Приложение 7'!G298+'[1]Приложение 7'!G317+'[1]Приложение 7'!G339+'[1]Приложение 7'!G358+'[1]Приложение 7'!G374+'[1]Приложение 7'!G391+'[1]Приложение 7'!G409+'[1]Приложение 7'!G429+'[1]Приложение 7'!G450+'[1]Приложение 7'!G467+'[1]Приложение 7'!G483+'[1]Приложение 7'!G500+'[1]Приложение 7'!G518+'[1]Приложение 7'!G534+'[1]Приложение 7'!G550</f>
        <v>9282.3379999999997</v>
      </c>
    </row>
    <row r="124" spans="1:6" s="1" customFormat="1">
      <c r="A124" s="93" t="s">
        <v>77</v>
      </c>
      <c r="B124" s="23">
        <v>7</v>
      </c>
      <c r="C124" s="23">
        <v>2</v>
      </c>
      <c r="D124" s="24">
        <v>9994219900</v>
      </c>
      <c r="E124" s="25">
        <v>321</v>
      </c>
      <c r="F124" s="26">
        <f>'[1]Приложение 7'!G299+'[1]Приложение 7'!G320+'[1]Приложение 7'!G338+'[1]Приложение 7'!G359+'[1]Приложение 7'!G375+'[1]Приложение 7'!G392+'[1]Приложение 7'!G410+'[1]Приложение 7'!G430+'[1]Приложение 7'!G451+'[1]Приложение 7'!G468+'[1]Приложение 7'!G484+'[1]Приложение 7'!G501+'[1]Приложение 7'!G519+'[1]Приложение 7'!G535+'[1]Приложение 7'!G551</f>
        <v>269</v>
      </c>
    </row>
    <row r="125" spans="1:6" s="1" customFormat="1">
      <c r="A125" s="22" t="s">
        <v>21</v>
      </c>
      <c r="B125" s="23">
        <v>7</v>
      </c>
      <c r="C125" s="23">
        <v>2</v>
      </c>
      <c r="D125" s="24">
        <v>9994219900</v>
      </c>
      <c r="E125" s="25">
        <v>851</v>
      </c>
      <c r="F125" s="26">
        <f>'[1]Приложение 7'!G300+'[1]Приложение 7'!G318+'[1]Приложение 7'!G340+'[1]Приложение 7'!G360+'[1]Приложение 7'!G376+'[1]Приложение 7'!G393+'[1]Приложение 7'!G411+'[1]Приложение 7'!G431+'[1]Приложение 7'!G452+'[1]Приложение 7'!G469+'[1]Приложение 7'!G485+'[1]Приложение 7'!G502+'[1]Приложение 7'!G520+'[1]Приложение 7'!G536+'[1]Приложение 7'!G552</f>
        <v>3031.8110000000001</v>
      </c>
    </row>
    <row r="126" spans="1:6" s="1" customFormat="1">
      <c r="A126" s="88" t="s">
        <v>78</v>
      </c>
      <c r="B126" s="23">
        <v>7</v>
      </c>
      <c r="C126" s="23">
        <v>2</v>
      </c>
      <c r="D126" s="24">
        <v>9994219900</v>
      </c>
      <c r="E126" s="25">
        <v>852</v>
      </c>
      <c r="F126" s="26">
        <f>'[1]Приложение 7'!G301+'[1]Приложение 7'!G377+'[1]Приложение 7'!G412+'[1]Приложение 7'!G432+'[1]Приложение 7'!G486+'[1]Приложение 7'!G503</f>
        <v>48</v>
      </c>
    </row>
    <row r="127" spans="1:6" s="1" customFormat="1">
      <c r="A127" s="88" t="s">
        <v>22</v>
      </c>
      <c r="B127" s="23">
        <v>7</v>
      </c>
      <c r="C127" s="23">
        <v>2</v>
      </c>
      <c r="D127" s="24">
        <v>9994219900</v>
      </c>
      <c r="E127" s="25">
        <v>853</v>
      </c>
      <c r="F127" s="43">
        <v>0</v>
      </c>
    </row>
    <row r="128" spans="1:6" s="31" customFormat="1" ht="13.5">
      <c r="A128" s="94" t="s">
        <v>79</v>
      </c>
      <c r="B128" s="95">
        <v>7</v>
      </c>
      <c r="C128" s="95">
        <v>2</v>
      </c>
      <c r="D128" s="96" t="s">
        <v>80</v>
      </c>
      <c r="E128" s="97"/>
      <c r="F128" s="20">
        <f>F129+F130</f>
        <v>608.08299999999997</v>
      </c>
    </row>
    <row r="129" spans="1:6" s="31" customFormat="1">
      <c r="A129" s="98" t="s">
        <v>40</v>
      </c>
      <c r="B129" s="99">
        <v>7</v>
      </c>
      <c r="C129" s="99">
        <v>2</v>
      </c>
      <c r="D129" s="100" t="s">
        <v>80</v>
      </c>
      <c r="E129" s="101">
        <v>111</v>
      </c>
      <c r="F129" s="102">
        <f>'[1]Приложение 7'!G322+'[1]Приложение 7'!G343+'[1]Приложение 7'!G414+'[1]Приложение 7'!G434</f>
        <v>467.03799999999995</v>
      </c>
    </row>
    <row r="130" spans="1:6" s="31" customFormat="1">
      <c r="A130" s="98" t="s">
        <v>16</v>
      </c>
      <c r="B130" s="99">
        <v>7</v>
      </c>
      <c r="C130" s="99">
        <v>2</v>
      </c>
      <c r="D130" s="100" t="s">
        <v>80</v>
      </c>
      <c r="E130" s="101">
        <v>119</v>
      </c>
      <c r="F130" s="102">
        <f>'[1]Приложение 7'!G323+'[1]Приложение 7'!G344+'[1]Приложение 7'!G415+'[1]Приложение 7'!G435</f>
        <v>141.04499999999999</v>
      </c>
    </row>
    <row r="131" spans="1:6" s="31" customFormat="1">
      <c r="A131" s="103" t="s">
        <v>81</v>
      </c>
      <c r="B131" s="28">
        <v>7</v>
      </c>
      <c r="C131" s="28">
        <v>2</v>
      </c>
      <c r="D131" s="29" t="s">
        <v>82</v>
      </c>
      <c r="E131" s="30">
        <v>321</v>
      </c>
      <c r="F131" s="20">
        <f>'[1]Приложение 7'!G302+'[1]Приложение 7'!G436+'[1]Приложение 7'!G395</f>
        <v>414.00300000000004</v>
      </c>
    </row>
    <row r="132" spans="1:6" s="31" customFormat="1">
      <c r="A132" s="103" t="s">
        <v>83</v>
      </c>
      <c r="B132" s="28">
        <v>7</v>
      </c>
      <c r="C132" s="28">
        <v>2</v>
      </c>
      <c r="D132" s="29" t="s">
        <v>84</v>
      </c>
      <c r="E132" s="30">
        <v>244</v>
      </c>
      <c r="F132" s="104">
        <f>'[1]Приложение 7'!G304+'[1]Приложение 7'!G324+'[1]Приложение 7'!G345+'[1]Приложение 7'!G361+'[1]Приложение 7'!G378+'[1]Приложение 7'!G396+'[1]Приложение 7'!G416+'[1]Приложение 7'!G437+'[1]Приложение 7'!G453+'[1]Приложение 7'!G470+'[1]Приложение 7'!G487+'[1]Приложение 7'!G504+'[1]Приложение 7'!G521+'[1]Приложение 7'!G537+'[1]Приложение 7'!G553</f>
        <v>22036.833999999999</v>
      </c>
    </row>
    <row r="133" spans="1:6" s="31" customFormat="1">
      <c r="A133" s="94" t="s">
        <v>85</v>
      </c>
      <c r="B133" s="95">
        <v>7</v>
      </c>
      <c r="C133" s="95">
        <v>2</v>
      </c>
      <c r="D133" s="105" t="s">
        <v>86</v>
      </c>
      <c r="E133" s="97"/>
      <c r="F133" s="106">
        <f>F134+F135</f>
        <v>20724</v>
      </c>
    </row>
    <row r="134" spans="1:6" s="31" customFormat="1">
      <c r="A134" s="98" t="s">
        <v>40</v>
      </c>
      <c r="B134" s="107">
        <v>7</v>
      </c>
      <c r="C134" s="107">
        <v>2</v>
      </c>
      <c r="D134" s="108" t="s">
        <v>86</v>
      </c>
      <c r="E134" s="109">
        <v>111</v>
      </c>
      <c r="F134" s="110">
        <f>'[1]Приложение 7'!G306+'[1]Приложение 7'!G326+'[1]Приложение 7'!G347+'[1]Приложение 7'!G363+'[1]Приложение 7'!G380+'[1]Приложение 7'!G398+'[1]Приложение 7'!G418+'[1]Приложение 7'!G439+'[1]Приложение 7'!G455+'[1]Приложение 7'!G472+'[1]Приложение 7'!G489+'[1]Приложение 7'!G506+'[1]Приложение 7'!G523+'[1]Приложение 7'!G539+'[1]Приложение 7'!G555</f>
        <v>15917.05</v>
      </c>
    </row>
    <row r="135" spans="1:6" s="31" customFormat="1">
      <c r="A135" s="98" t="s">
        <v>16</v>
      </c>
      <c r="B135" s="107">
        <v>7</v>
      </c>
      <c r="C135" s="107">
        <v>2</v>
      </c>
      <c r="D135" s="108" t="s">
        <v>86</v>
      </c>
      <c r="E135" s="109">
        <v>119</v>
      </c>
      <c r="F135" s="110">
        <f>'[1]Приложение 7'!G307+'[1]Приложение 7'!G327+'[1]Приложение 7'!G348+'[1]Приложение 7'!G364+'[1]Приложение 7'!G381+'[1]Приложение 7'!G399+'[1]Приложение 7'!G419+'[1]Приложение 7'!G440+'[1]Приложение 7'!G456+'[1]Приложение 7'!G473+'[1]Приложение 7'!G490+'[1]Приложение 7'!G507+'[1]Приложение 7'!G524+'[1]Приложение 7'!G540+'[1]Приложение 7'!G556</f>
        <v>4806.9499999999989</v>
      </c>
    </row>
    <row r="136" spans="1:6" s="1" customFormat="1">
      <c r="A136" s="41" t="s">
        <v>73</v>
      </c>
      <c r="B136" s="28">
        <v>7</v>
      </c>
      <c r="C136" s="28">
        <v>2</v>
      </c>
      <c r="D136" s="111">
        <v>1920206590</v>
      </c>
      <c r="E136" s="30"/>
      <c r="F136" s="104">
        <f>F137+F138+F139</f>
        <v>443452</v>
      </c>
    </row>
    <row r="137" spans="1:6" s="1" customFormat="1">
      <c r="A137" s="22" t="s">
        <v>40</v>
      </c>
      <c r="B137" s="91">
        <v>7</v>
      </c>
      <c r="C137" s="91">
        <v>2</v>
      </c>
      <c r="D137" s="112">
        <v>1920206590</v>
      </c>
      <c r="E137" s="92">
        <v>111</v>
      </c>
      <c r="F137" s="113">
        <f>'[1]Приложение 7'!G309+'[1]Приложение 7'!G329+'[1]Приложение 7'!G350+'[1]Приложение 7'!G366+'[1]Приложение 7'!G383+'[1]Приложение 7'!G401+'[1]Приложение 7'!G421+'[1]Приложение 7'!G442+'[1]Приложение 7'!G458+'[1]Приложение 7'!G475+'[1]Приложение 7'!G492+'[1]Приложение 7'!G509+'[1]Приложение 7'!G526+'[1]Приложение 7'!G542+'[1]Приложение 7'!G558</f>
        <v>335764.01699999999</v>
      </c>
    </row>
    <row r="138" spans="1:6" s="1" customFormat="1">
      <c r="A138" s="22" t="s">
        <v>16</v>
      </c>
      <c r="B138" s="91">
        <v>7</v>
      </c>
      <c r="C138" s="91">
        <v>2</v>
      </c>
      <c r="D138" s="112">
        <v>1920206590</v>
      </c>
      <c r="E138" s="92">
        <v>119</v>
      </c>
      <c r="F138" s="113">
        <f>'[1]Приложение 7'!G310+'[1]Приложение 7'!G330+'[1]Приложение 7'!G351+'[1]Приложение 7'!G367+'[1]Приложение 7'!G384+'[1]Приложение 7'!G402+'[1]Приложение 7'!G422+'[1]Приложение 7'!G443+'[1]Приложение 7'!G459+'[1]Приложение 7'!G476+'[1]Приложение 7'!G493+'[1]Приложение 7'!G510+'[1]Приложение 7'!G527+'[1]Приложение 7'!G543+'[1]Приложение 7'!G559</f>
        <v>101400.73300000002</v>
      </c>
    </row>
    <row r="139" spans="1:6" s="1" customFormat="1">
      <c r="A139" s="88" t="s">
        <v>18</v>
      </c>
      <c r="B139" s="65">
        <v>7</v>
      </c>
      <c r="C139" s="65">
        <v>2</v>
      </c>
      <c r="D139" s="112">
        <v>1920206590</v>
      </c>
      <c r="E139" s="66">
        <v>244</v>
      </c>
      <c r="F139" s="114">
        <f>'[1]Приложение 7'!G311+'[1]Приложение 7'!G331+'[1]Приложение 7'!G352+'[1]Приложение 7'!G368+'[1]Приложение 7'!G385+'[1]Приложение 7'!G403+'[1]Приложение 7'!G423+'[1]Приложение 7'!G444+'[1]Приложение 7'!G460+'[1]Приложение 7'!G477+'[1]Приложение 7'!G494+'[1]Приложение 7'!G511+'[1]Приложение 7'!G528+'[1]Приложение 7'!G544+'[1]Приложение 7'!G560</f>
        <v>6287.25</v>
      </c>
    </row>
    <row r="140" spans="1:6" s="31" customFormat="1">
      <c r="A140" s="58" t="s">
        <v>87</v>
      </c>
      <c r="B140" s="17">
        <v>7</v>
      </c>
      <c r="C140" s="17">
        <v>3</v>
      </c>
      <c r="D140" s="18">
        <v>0</v>
      </c>
      <c r="E140" s="19">
        <v>0</v>
      </c>
      <c r="F140" s="20">
        <f>F141+F144+F142+F143+F145+F146+F147+F149+F153+F151</f>
        <v>36834.074999999997</v>
      </c>
    </row>
    <row r="141" spans="1:6" s="31" customFormat="1">
      <c r="A141" s="22" t="s">
        <v>40</v>
      </c>
      <c r="B141" s="23">
        <v>7</v>
      </c>
      <c r="C141" s="23">
        <v>3</v>
      </c>
      <c r="D141" s="24">
        <v>9994239900</v>
      </c>
      <c r="E141" s="25">
        <v>111</v>
      </c>
      <c r="F141" s="26">
        <f>'[1]Приложение 7'!G562</f>
        <v>5957.2139999999999</v>
      </c>
    </row>
    <row r="142" spans="1:6" s="31" customFormat="1">
      <c r="A142" s="22" t="s">
        <v>16</v>
      </c>
      <c r="B142" s="23">
        <v>7</v>
      </c>
      <c r="C142" s="23">
        <v>3</v>
      </c>
      <c r="D142" s="24">
        <v>9994239900</v>
      </c>
      <c r="E142" s="25">
        <v>119</v>
      </c>
      <c r="F142" s="26">
        <f>'[1]Приложение 7'!G563</f>
        <v>1799.079</v>
      </c>
    </row>
    <row r="143" spans="1:6" s="1" customFormat="1">
      <c r="A143" s="22" t="s">
        <v>28</v>
      </c>
      <c r="B143" s="23">
        <v>7</v>
      </c>
      <c r="C143" s="23">
        <v>3</v>
      </c>
      <c r="D143" s="24">
        <v>9994239900</v>
      </c>
      <c r="E143" s="25">
        <v>112</v>
      </c>
      <c r="F143" s="43">
        <f>'[1]Приложение 7'!G564</f>
        <v>0</v>
      </c>
    </row>
    <row r="144" spans="1:6" s="31" customFormat="1">
      <c r="A144" s="22" t="s">
        <v>18</v>
      </c>
      <c r="B144" s="23">
        <v>7</v>
      </c>
      <c r="C144" s="23">
        <v>3</v>
      </c>
      <c r="D144" s="24">
        <v>9994239900</v>
      </c>
      <c r="E144" s="25">
        <v>244</v>
      </c>
      <c r="F144" s="26">
        <f>'[1]Приложение 7'!G565</f>
        <v>22.45</v>
      </c>
    </row>
    <row r="145" spans="1:6" s="31" customFormat="1">
      <c r="A145" s="22" t="s">
        <v>21</v>
      </c>
      <c r="B145" s="23">
        <v>7</v>
      </c>
      <c r="C145" s="23">
        <v>3</v>
      </c>
      <c r="D145" s="24">
        <v>9994239900</v>
      </c>
      <c r="E145" s="25">
        <v>851</v>
      </c>
      <c r="F145" s="26">
        <f>'[1]Приложение 7'!G566</f>
        <v>20.292000000000002</v>
      </c>
    </row>
    <row r="146" spans="1:6" s="31" customFormat="1">
      <c r="A146" s="22" t="s">
        <v>72</v>
      </c>
      <c r="B146" s="23">
        <v>7</v>
      </c>
      <c r="C146" s="23">
        <v>3</v>
      </c>
      <c r="D146" s="24">
        <v>9994239900</v>
      </c>
      <c r="E146" s="25">
        <v>853</v>
      </c>
      <c r="F146" s="43">
        <v>0</v>
      </c>
    </row>
    <row r="147" spans="1:6" s="31" customFormat="1" ht="13.5">
      <c r="A147" s="115" t="s">
        <v>88</v>
      </c>
      <c r="B147" s="34">
        <v>7</v>
      </c>
      <c r="C147" s="34">
        <v>3</v>
      </c>
      <c r="D147" s="35">
        <v>9994239900</v>
      </c>
      <c r="E147" s="36">
        <v>0</v>
      </c>
      <c r="F147" s="44">
        <f>F148</f>
        <v>0</v>
      </c>
    </row>
    <row r="148" spans="1:6" s="31" customFormat="1">
      <c r="A148" s="116" t="s">
        <v>89</v>
      </c>
      <c r="B148" s="117">
        <v>7</v>
      </c>
      <c r="C148" s="117">
        <v>3</v>
      </c>
      <c r="D148" s="118" t="s">
        <v>90</v>
      </c>
      <c r="E148" s="119">
        <v>612</v>
      </c>
      <c r="F148" s="43">
        <f>'[1]Приложение 7'!G86</f>
        <v>0</v>
      </c>
    </row>
    <row r="149" spans="1:6" s="31" customFormat="1" ht="13.5">
      <c r="A149" s="120" t="s">
        <v>91</v>
      </c>
      <c r="B149" s="34">
        <v>7</v>
      </c>
      <c r="C149" s="34">
        <v>3</v>
      </c>
      <c r="D149" s="35">
        <v>9994239900</v>
      </c>
      <c r="E149" s="36">
        <v>0</v>
      </c>
      <c r="F149" s="44">
        <f>F150</f>
        <v>19645.04</v>
      </c>
    </row>
    <row r="150" spans="1:6" s="31" customFormat="1" ht="25.5">
      <c r="A150" s="116" t="s">
        <v>92</v>
      </c>
      <c r="B150" s="117">
        <v>7</v>
      </c>
      <c r="C150" s="117">
        <v>3</v>
      </c>
      <c r="D150" s="118" t="s">
        <v>90</v>
      </c>
      <c r="E150" s="119">
        <v>611</v>
      </c>
      <c r="F150" s="43">
        <f>'[1]Приложение 7'!G84</f>
        <v>19645.04</v>
      </c>
    </row>
    <row r="151" spans="1:6" s="31" customFormat="1" ht="13.5">
      <c r="A151" s="115" t="s">
        <v>93</v>
      </c>
      <c r="B151" s="34">
        <v>7</v>
      </c>
      <c r="C151" s="34">
        <v>3</v>
      </c>
      <c r="D151" s="35">
        <v>9990020680</v>
      </c>
      <c r="E151" s="36">
        <v>0</v>
      </c>
      <c r="F151" s="121">
        <f>F152</f>
        <v>0</v>
      </c>
    </row>
    <row r="152" spans="1:6" s="31" customFormat="1">
      <c r="A152" s="116" t="s">
        <v>89</v>
      </c>
      <c r="B152" s="117">
        <v>7</v>
      </c>
      <c r="C152" s="117">
        <v>3</v>
      </c>
      <c r="D152" s="118">
        <v>9990020680</v>
      </c>
      <c r="E152" s="119">
        <v>612</v>
      </c>
      <c r="F152" s="69">
        <v>0</v>
      </c>
    </row>
    <row r="153" spans="1:6" s="31" customFormat="1" ht="13.5">
      <c r="A153" s="115" t="s">
        <v>94</v>
      </c>
      <c r="B153" s="34">
        <v>7</v>
      </c>
      <c r="C153" s="34">
        <v>3</v>
      </c>
      <c r="D153" s="35">
        <v>1934239900</v>
      </c>
      <c r="E153" s="36">
        <v>0</v>
      </c>
      <c r="F153" s="20">
        <f>F154+F155+F156+F157+F158</f>
        <v>9389.9999999999982</v>
      </c>
    </row>
    <row r="154" spans="1:6" s="31" customFormat="1" ht="25.5">
      <c r="A154" s="116" t="s">
        <v>95</v>
      </c>
      <c r="B154" s="117">
        <v>7</v>
      </c>
      <c r="C154" s="117">
        <v>3</v>
      </c>
      <c r="D154" s="118" t="s">
        <v>96</v>
      </c>
      <c r="E154" s="119">
        <v>611</v>
      </c>
      <c r="F154" s="26">
        <f>'[1]Приложение 7'!G78</f>
        <v>9201.9369999999999</v>
      </c>
    </row>
    <row r="155" spans="1:6" s="31" customFormat="1">
      <c r="A155" s="116" t="s">
        <v>97</v>
      </c>
      <c r="B155" s="117">
        <v>7</v>
      </c>
      <c r="C155" s="117">
        <v>3</v>
      </c>
      <c r="D155" s="118" t="s">
        <v>96</v>
      </c>
      <c r="E155" s="119">
        <v>613</v>
      </c>
      <c r="F155" s="26">
        <f>'[1]Приложение 7'!G79</f>
        <v>47.015999999999998</v>
      </c>
    </row>
    <row r="156" spans="1:6" s="31" customFormat="1">
      <c r="A156" s="116" t="s">
        <v>98</v>
      </c>
      <c r="B156" s="117">
        <v>7</v>
      </c>
      <c r="C156" s="117">
        <v>3</v>
      </c>
      <c r="D156" s="118" t="s">
        <v>96</v>
      </c>
      <c r="E156" s="119">
        <v>623</v>
      </c>
      <c r="F156" s="26">
        <f>'[1]Приложение 7'!G80</f>
        <v>47.015999999999998</v>
      </c>
    </row>
    <row r="157" spans="1:6" s="31" customFormat="1" ht="25.5">
      <c r="A157" s="116" t="s">
        <v>99</v>
      </c>
      <c r="B157" s="117">
        <v>7</v>
      </c>
      <c r="C157" s="117">
        <v>3</v>
      </c>
      <c r="D157" s="118" t="s">
        <v>96</v>
      </c>
      <c r="E157" s="119">
        <v>633</v>
      </c>
      <c r="F157" s="26">
        <f>'[1]Приложение 7'!G81</f>
        <v>47.015999999999998</v>
      </c>
    </row>
    <row r="158" spans="1:6" s="31" customFormat="1" ht="38.25">
      <c r="A158" s="116" t="s">
        <v>100</v>
      </c>
      <c r="B158" s="117">
        <v>7</v>
      </c>
      <c r="C158" s="117">
        <v>3</v>
      </c>
      <c r="D158" s="118" t="s">
        <v>96</v>
      </c>
      <c r="E158" s="119">
        <v>813</v>
      </c>
      <c r="F158" s="26">
        <f>'[1]Приложение 7'!G82</f>
        <v>47.015000000000001</v>
      </c>
    </row>
    <row r="159" spans="1:6" s="1" customFormat="1">
      <c r="A159" s="41" t="s">
        <v>101</v>
      </c>
      <c r="B159" s="28">
        <v>7</v>
      </c>
      <c r="C159" s="28">
        <v>7</v>
      </c>
      <c r="D159" s="29">
        <v>9994310100</v>
      </c>
      <c r="E159" s="30">
        <v>244</v>
      </c>
      <c r="F159" s="44">
        <f>'[1]Приложение 7'!G87</f>
        <v>100</v>
      </c>
    </row>
    <row r="160" spans="1:6" s="1" customFormat="1" ht="13.5">
      <c r="A160" s="38" t="s">
        <v>102</v>
      </c>
      <c r="B160" s="28">
        <v>7</v>
      </c>
      <c r="C160" s="28">
        <v>7</v>
      </c>
      <c r="D160" s="29">
        <v>9994310100</v>
      </c>
      <c r="E160" s="30">
        <v>350</v>
      </c>
      <c r="F160" s="44">
        <f>'[1]Приложение 7'!G88</f>
        <v>0</v>
      </c>
    </row>
    <row r="161" spans="1:6" s="1" customFormat="1" ht="27.75" customHeight="1">
      <c r="A161" s="41" t="s">
        <v>103</v>
      </c>
      <c r="B161" s="28">
        <v>7</v>
      </c>
      <c r="C161" s="28">
        <v>9</v>
      </c>
      <c r="D161" s="18">
        <v>0</v>
      </c>
      <c r="E161" s="36"/>
      <c r="F161" s="20">
        <f>F162+F163+F164+F165+F166+F167+F168</f>
        <v>8129.2679999999991</v>
      </c>
    </row>
    <row r="162" spans="1:6" s="1" customFormat="1">
      <c r="A162" s="22" t="s">
        <v>15</v>
      </c>
      <c r="B162" s="23">
        <v>7</v>
      </c>
      <c r="C162" s="23">
        <v>9</v>
      </c>
      <c r="D162" s="24">
        <v>9994529900</v>
      </c>
      <c r="E162" s="25">
        <v>111</v>
      </c>
      <c r="F162" s="26">
        <f>'[1]Приложение 7'!G571</f>
        <v>5134.5559999999996</v>
      </c>
    </row>
    <row r="163" spans="1:6" s="1" customFormat="1">
      <c r="A163" s="22" t="s">
        <v>28</v>
      </c>
      <c r="B163" s="23">
        <v>7</v>
      </c>
      <c r="C163" s="23">
        <v>9</v>
      </c>
      <c r="D163" s="24">
        <v>9994529900</v>
      </c>
      <c r="E163" s="25">
        <v>112</v>
      </c>
      <c r="F163" s="43">
        <f>'[1]Приложение 7'!G573</f>
        <v>0</v>
      </c>
    </row>
    <row r="164" spans="1:6" s="1" customFormat="1">
      <c r="A164" s="22" t="s">
        <v>104</v>
      </c>
      <c r="B164" s="23">
        <v>7</v>
      </c>
      <c r="C164" s="23">
        <v>9</v>
      </c>
      <c r="D164" s="24">
        <v>9994529900</v>
      </c>
      <c r="E164" s="25">
        <v>119</v>
      </c>
      <c r="F164" s="26">
        <f>'[1]Приложение 7'!G572</f>
        <v>1550.636</v>
      </c>
    </row>
    <row r="165" spans="1:6" s="1" customFormat="1">
      <c r="A165" s="22" t="s">
        <v>18</v>
      </c>
      <c r="B165" s="23">
        <v>7</v>
      </c>
      <c r="C165" s="23">
        <v>9</v>
      </c>
      <c r="D165" s="24">
        <v>9994529900</v>
      </c>
      <c r="E165" s="25">
        <v>244</v>
      </c>
      <c r="F165" s="26">
        <f>'[1]Приложение 7'!G574</f>
        <v>383</v>
      </c>
    </row>
    <row r="166" spans="1:6" s="1" customFormat="1">
      <c r="A166" s="22" t="s">
        <v>21</v>
      </c>
      <c r="B166" s="23">
        <v>7</v>
      </c>
      <c r="C166" s="23">
        <v>9</v>
      </c>
      <c r="D166" s="24">
        <v>9994529900</v>
      </c>
      <c r="E166" s="25">
        <v>851</v>
      </c>
      <c r="F166" s="43">
        <f>'[1]Приложение 7'!G575</f>
        <v>0</v>
      </c>
    </row>
    <row r="167" spans="1:6" s="1" customFormat="1">
      <c r="A167" s="22" t="s">
        <v>105</v>
      </c>
      <c r="B167" s="23">
        <v>7</v>
      </c>
      <c r="C167" s="23">
        <v>9</v>
      </c>
      <c r="D167" s="24">
        <v>9994529900</v>
      </c>
      <c r="E167" s="25">
        <v>852</v>
      </c>
      <c r="F167" s="26">
        <f>'[1]Приложение 7'!G576</f>
        <v>2.2730000000000001</v>
      </c>
    </row>
    <row r="168" spans="1:6" s="1" customFormat="1" ht="25.5">
      <c r="A168" s="41" t="s">
        <v>106</v>
      </c>
      <c r="B168" s="28">
        <v>7</v>
      </c>
      <c r="C168" s="28">
        <v>9</v>
      </c>
      <c r="D168" s="29">
        <v>1971099980</v>
      </c>
      <c r="E168" s="30">
        <v>244</v>
      </c>
      <c r="F168" s="20">
        <f>'[1]Приложение 7'!G332+'[1]Приложение 7'!G461+'[1]Приложение 7'!G512</f>
        <v>1058.8029999999999</v>
      </c>
    </row>
    <row r="169" spans="1:6" s="31" customFormat="1">
      <c r="A169" s="58" t="s">
        <v>107</v>
      </c>
      <c r="B169" s="17">
        <v>8</v>
      </c>
      <c r="C169" s="17">
        <v>0</v>
      </c>
      <c r="D169" s="18">
        <v>0</v>
      </c>
      <c r="E169" s="19">
        <v>0</v>
      </c>
      <c r="F169" s="20">
        <f>F173+F181+F185+F170</f>
        <v>50123.766280000003</v>
      </c>
    </row>
    <row r="170" spans="1:6" s="31" customFormat="1">
      <c r="A170" s="122" t="s">
        <v>108</v>
      </c>
      <c r="B170" s="123" t="s">
        <v>109</v>
      </c>
      <c r="C170" s="123" t="s">
        <v>110</v>
      </c>
      <c r="D170" s="123" t="s">
        <v>111</v>
      </c>
      <c r="E170" s="123" t="s">
        <v>112</v>
      </c>
      <c r="F170" s="124">
        <f>F172+F171</f>
        <v>4592.6592799999999</v>
      </c>
    </row>
    <row r="171" spans="1:6" s="31" customFormat="1" ht="38.25">
      <c r="A171" s="125" t="s">
        <v>113</v>
      </c>
      <c r="B171" s="126">
        <v>8</v>
      </c>
      <c r="C171" s="126">
        <v>1</v>
      </c>
      <c r="D171" s="127" t="s">
        <v>114</v>
      </c>
      <c r="E171" s="128">
        <v>521</v>
      </c>
      <c r="F171" s="124">
        <f>'[1]Приложение 7'!G90</f>
        <v>4432.1329599999999</v>
      </c>
    </row>
    <row r="172" spans="1:6" s="1" customFormat="1" ht="25.5">
      <c r="A172" s="129" t="s">
        <v>115</v>
      </c>
      <c r="B172" s="130">
        <v>8</v>
      </c>
      <c r="C172" s="130">
        <v>1</v>
      </c>
      <c r="D172" s="131" t="s">
        <v>116</v>
      </c>
      <c r="E172" s="128">
        <v>244</v>
      </c>
      <c r="F172" s="60">
        <f>'[1]Приложение 7'!G593</f>
        <v>160.52632</v>
      </c>
    </row>
    <row r="173" spans="1:6" s="1" customFormat="1">
      <c r="A173" s="58" t="s">
        <v>117</v>
      </c>
      <c r="B173" s="17">
        <v>8</v>
      </c>
      <c r="C173" s="17">
        <v>1</v>
      </c>
      <c r="D173" s="18">
        <v>9994409900</v>
      </c>
      <c r="E173" s="19">
        <v>0</v>
      </c>
      <c r="F173" s="20">
        <f>F174+F176+F177+F179+F180+F175+F178</f>
        <v>24820.898000000001</v>
      </c>
    </row>
    <row r="174" spans="1:6" s="1" customFormat="1">
      <c r="A174" s="22" t="s">
        <v>15</v>
      </c>
      <c r="B174" s="23">
        <v>8</v>
      </c>
      <c r="C174" s="23">
        <v>1</v>
      </c>
      <c r="D174" s="24">
        <v>9994409900</v>
      </c>
      <c r="E174" s="25">
        <v>111</v>
      </c>
      <c r="F174" s="26">
        <f>'[1]Приложение 7'!G579</f>
        <v>18651.035</v>
      </c>
    </row>
    <row r="175" spans="1:6" s="1" customFormat="1">
      <c r="A175" s="22" t="s">
        <v>104</v>
      </c>
      <c r="B175" s="23">
        <v>8</v>
      </c>
      <c r="C175" s="23">
        <v>1</v>
      </c>
      <c r="D175" s="24">
        <v>9994409900</v>
      </c>
      <c r="E175" s="25">
        <v>119</v>
      </c>
      <c r="F175" s="26">
        <f>'[1]Приложение 7'!G580</f>
        <v>5632.6130000000003</v>
      </c>
    </row>
    <row r="176" spans="1:6" s="1" customFormat="1">
      <c r="A176" s="22" t="s">
        <v>28</v>
      </c>
      <c r="B176" s="23">
        <v>8</v>
      </c>
      <c r="C176" s="23">
        <v>1</v>
      </c>
      <c r="D176" s="24">
        <v>9994409900</v>
      </c>
      <c r="E176" s="25">
        <v>112</v>
      </c>
      <c r="F176" s="43">
        <f>'[1]Приложение 7'!G581</f>
        <v>0</v>
      </c>
    </row>
    <row r="177" spans="1:6" s="1" customFormat="1">
      <c r="A177" s="22" t="s">
        <v>18</v>
      </c>
      <c r="B177" s="23">
        <v>8</v>
      </c>
      <c r="C177" s="23">
        <v>1</v>
      </c>
      <c r="D177" s="24">
        <v>9994409900</v>
      </c>
      <c r="E177" s="25">
        <v>244</v>
      </c>
      <c r="F177" s="43">
        <f>'[1]Приложение 7'!G582</f>
        <v>272.45</v>
      </c>
    </row>
    <row r="178" spans="1:6" s="1" customFormat="1">
      <c r="A178" s="22" t="s">
        <v>41</v>
      </c>
      <c r="B178" s="23">
        <v>8</v>
      </c>
      <c r="C178" s="23">
        <v>1</v>
      </c>
      <c r="D178" s="24">
        <v>9994409900</v>
      </c>
      <c r="E178" s="25">
        <v>247</v>
      </c>
      <c r="F178" s="43">
        <f>'[1]Приложение 7'!G583</f>
        <v>257.3</v>
      </c>
    </row>
    <row r="179" spans="1:6" s="1" customFormat="1">
      <c r="A179" s="22" t="s">
        <v>21</v>
      </c>
      <c r="B179" s="23">
        <v>8</v>
      </c>
      <c r="C179" s="23">
        <v>1</v>
      </c>
      <c r="D179" s="24">
        <v>9994409900</v>
      </c>
      <c r="E179" s="25">
        <v>851</v>
      </c>
      <c r="F179" s="26">
        <f>'[1]Приложение 7'!G584</f>
        <v>4</v>
      </c>
    </row>
    <row r="180" spans="1:6" s="1" customFormat="1">
      <c r="A180" s="22" t="s">
        <v>22</v>
      </c>
      <c r="B180" s="23">
        <v>8</v>
      </c>
      <c r="C180" s="23">
        <v>1</v>
      </c>
      <c r="D180" s="24">
        <v>9994409900</v>
      </c>
      <c r="E180" s="25">
        <v>852</v>
      </c>
      <c r="F180" s="43">
        <f>'[1]Приложение 7'!G585</f>
        <v>3.5</v>
      </c>
    </row>
    <row r="181" spans="1:6" s="31" customFormat="1">
      <c r="A181" s="58" t="s">
        <v>118</v>
      </c>
      <c r="B181" s="17">
        <v>8</v>
      </c>
      <c r="C181" s="17">
        <v>1</v>
      </c>
      <c r="D181" s="18">
        <v>9994429900</v>
      </c>
      <c r="E181" s="19">
        <v>0</v>
      </c>
      <c r="F181" s="20">
        <f>F182+F184+F183</f>
        <v>20039.913</v>
      </c>
    </row>
    <row r="182" spans="1:6" s="31" customFormat="1">
      <c r="A182" s="22" t="s">
        <v>15</v>
      </c>
      <c r="B182" s="23">
        <v>8</v>
      </c>
      <c r="C182" s="23">
        <v>1</v>
      </c>
      <c r="D182" s="24">
        <v>9994429900</v>
      </c>
      <c r="E182" s="25">
        <v>111</v>
      </c>
      <c r="F182" s="26">
        <f>'[1]Приложение 7'!G587</f>
        <v>15391.638000000001</v>
      </c>
    </row>
    <row r="183" spans="1:6" s="31" customFormat="1">
      <c r="A183" s="22" t="s">
        <v>104</v>
      </c>
      <c r="B183" s="23">
        <v>8</v>
      </c>
      <c r="C183" s="23">
        <v>1</v>
      </c>
      <c r="D183" s="24">
        <v>9994429900</v>
      </c>
      <c r="E183" s="25">
        <v>119</v>
      </c>
      <c r="F183" s="26">
        <f>'[1]Приложение 7'!G588</f>
        <v>4648.2749999999996</v>
      </c>
    </row>
    <row r="184" spans="1:6" s="31" customFormat="1">
      <c r="A184" s="22" t="s">
        <v>18</v>
      </c>
      <c r="B184" s="23">
        <v>8</v>
      </c>
      <c r="C184" s="23">
        <v>1</v>
      </c>
      <c r="D184" s="24">
        <v>9994429900</v>
      </c>
      <c r="E184" s="25">
        <v>244</v>
      </c>
      <c r="F184" s="43">
        <f>'[1]Приложение 7'!G589</f>
        <v>0</v>
      </c>
    </row>
    <row r="185" spans="1:6" s="31" customFormat="1" ht="13.5">
      <c r="A185" s="41" t="s">
        <v>119</v>
      </c>
      <c r="B185" s="28">
        <v>8</v>
      </c>
      <c r="C185" s="28">
        <v>4</v>
      </c>
      <c r="D185" s="35">
        <v>9994499900</v>
      </c>
      <c r="E185" s="30">
        <v>0</v>
      </c>
      <c r="F185" s="20">
        <f>F186+F187</f>
        <v>670.29600000000005</v>
      </c>
    </row>
    <row r="186" spans="1:6" s="31" customFormat="1">
      <c r="A186" s="22" t="s">
        <v>120</v>
      </c>
      <c r="B186" s="23">
        <v>8</v>
      </c>
      <c r="C186" s="23">
        <v>4</v>
      </c>
      <c r="D186" s="24">
        <v>9994499900</v>
      </c>
      <c r="E186" s="25">
        <v>111</v>
      </c>
      <c r="F186" s="26">
        <f>'[1]Приложение 7'!G591</f>
        <v>514.82000000000005</v>
      </c>
    </row>
    <row r="187" spans="1:6" s="31" customFormat="1">
      <c r="A187" s="22" t="s">
        <v>104</v>
      </c>
      <c r="B187" s="23">
        <v>8</v>
      </c>
      <c r="C187" s="23">
        <v>4</v>
      </c>
      <c r="D187" s="24">
        <v>9994499900</v>
      </c>
      <c r="E187" s="25">
        <v>119</v>
      </c>
      <c r="F187" s="26">
        <f>'[1]Приложение 7'!G592</f>
        <v>155.476</v>
      </c>
    </row>
    <row r="188" spans="1:6" s="31" customFormat="1">
      <c r="A188" s="58" t="s">
        <v>121</v>
      </c>
      <c r="B188" s="17">
        <v>10</v>
      </c>
      <c r="C188" s="17">
        <v>0</v>
      </c>
      <c r="D188" s="18">
        <v>0</v>
      </c>
      <c r="E188" s="19">
        <v>0</v>
      </c>
      <c r="F188" s="20">
        <f>F189+F190+F192+F193+F191+F194</f>
        <v>11202.300000000001</v>
      </c>
    </row>
    <row r="189" spans="1:6" s="1" customFormat="1">
      <c r="A189" s="22" t="s">
        <v>122</v>
      </c>
      <c r="B189" s="23">
        <v>10</v>
      </c>
      <c r="C189" s="23">
        <v>1</v>
      </c>
      <c r="D189" s="24">
        <v>9994910100</v>
      </c>
      <c r="E189" s="25">
        <v>312</v>
      </c>
      <c r="F189" s="43">
        <f>'[1]Приложение 7'!G92</f>
        <v>1582</v>
      </c>
    </row>
    <row r="190" spans="1:6" s="1" customFormat="1" ht="22.5" customHeight="1">
      <c r="A190" s="50" t="s">
        <v>123</v>
      </c>
      <c r="B190" s="65">
        <v>10</v>
      </c>
      <c r="C190" s="65">
        <v>4</v>
      </c>
      <c r="D190" s="77">
        <v>2230781520</v>
      </c>
      <c r="E190" s="66">
        <v>313</v>
      </c>
      <c r="F190" s="43">
        <f>'[1]Приложение 7'!G93</f>
        <v>5098</v>
      </c>
    </row>
    <row r="191" spans="1:6" s="1" customFormat="1" ht="15.75" customHeight="1">
      <c r="A191" s="50" t="s">
        <v>124</v>
      </c>
      <c r="B191" s="65">
        <v>10</v>
      </c>
      <c r="C191" s="65">
        <v>4</v>
      </c>
      <c r="D191" s="77" t="s">
        <v>125</v>
      </c>
      <c r="E191" s="66">
        <v>412</v>
      </c>
      <c r="F191" s="26">
        <f>'[1]Приложение 7'!G94</f>
        <v>0</v>
      </c>
    </row>
    <row r="192" spans="1:6" s="1" customFormat="1" ht="15.75" customHeight="1">
      <c r="A192" s="50" t="s">
        <v>126</v>
      </c>
      <c r="B192" s="65">
        <v>10</v>
      </c>
      <c r="C192" s="65">
        <v>4</v>
      </c>
      <c r="D192" s="77">
        <v>2250040820</v>
      </c>
      <c r="E192" s="66">
        <v>412</v>
      </c>
      <c r="F192" s="26">
        <f>'[1]Приложение 7'!G95</f>
        <v>3441.6</v>
      </c>
    </row>
    <row r="193" spans="1:6" s="1" customFormat="1" ht="15.75" customHeight="1">
      <c r="A193" s="50" t="s">
        <v>127</v>
      </c>
      <c r="B193" s="23">
        <v>10</v>
      </c>
      <c r="C193" s="23">
        <v>4</v>
      </c>
      <c r="D193" s="24">
        <v>2230181540</v>
      </c>
      <c r="E193" s="25">
        <v>313</v>
      </c>
      <c r="F193" s="26">
        <f>'[1]Приложение 7'!G236+'[1]Приложение 7'!G169+'[1]Приложение 7'!G157+'[1]Приложение 7'!G248</f>
        <v>304.7</v>
      </c>
    </row>
    <row r="194" spans="1:6" s="1" customFormat="1">
      <c r="A194" s="41" t="s">
        <v>128</v>
      </c>
      <c r="B194" s="28">
        <v>10</v>
      </c>
      <c r="C194" s="28">
        <v>6</v>
      </c>
      <c r="D194" s="18">
        <v>0</v>
      </c>
      <c r="E194" s="19">
        <v>0</v>
      </c>
      <c r="F194" s="59">
        <f>F195+F196+F197+F198</f>
        <v>776</v>
      </c>
    </row>
    <row r="195" spans="1:6" s="1" customFormat="1">
      <c r="A195" s="22" t="s">
        <v>129</v>
      </c>
      <c r="B195" s="23">
        <v>10</v>
      </c>
      <c r="C195" s="23">
        <v>6</v>
      </c>
      <c r="D195" s="24">
        <v>9980077740</v>
      </c>
      <c r="E195" s="25">
        <v>121</v>
      </c>
      <c r="F195" s="26">
        <f>'[1]Приложение 7'!G97</f>
        <v>572.96500000000003</v>
      </c>
    </row>
    <row r="196" spans="1:6" s="1" customFormat="1">
      <c r="A196" s="22" t="s">
        <v>104</v>
      </c>
      <c r="B196" s="23">
        <v>10</v>
      </c>
      <c r="C196" s="23">
        <v>6</v>
      </c>
      <c r="D196" s="24">
        <v>9980077740</v>
      </c>
      <c r="E196" s="25">
        <v>129</v>
      </c>
      <c r="F196" s="26">
        <f>'[1]Приложение 7'!G98</f>
        <v>173.035</v>
      </c>
    </row>
    <row r="197" spans="1:6" s="1" customFormat="1">
      <c r="A197" s="22" t="s">
        <v>28</v>
      </c>
      <c r="B197" s="23">
        <v>10</v>
      </c>
      <c r="C197" s="23">
        <v>6</v>
      </c>
      <c r="D197" s="24">
        <v>9980077740</v>
      </c>
      <c r="E197" s="25">
        <v>122</v>
      </c>
      <c r="F197" s="43">
        <f>'[1]Приложение 7'!G99</f>
        <v>0</v>
      </c>
    </row>
    <row r="198" spans="1:6" s="1" customFormat="1">
      <c r="A198" s="22" t="s">
        <v>18</v>
      </c>
      <c r="B198" s="23">
        <v>10</v>
      </c>
      <c r="C198" s="23">
        <v>6</v>
      </c>
      <c r="D198" s="24">
        <v>9980077740</v>
      </c>
      <c r="E198" s="25">
        <v>244</v>
      </c>
      <c r="F198" s="43">
        <f>'[1]Приложение 7'!G100</f>
        <v>30</v>
      </c>
    </row>
    <row r="199" spans="1:6" s="31" customFormat="1">
      <c r="A199" s="58" t="s">
        <v>130</v>
      </c>
      <c r="B199" s="17">
        <v>11</v>
      </c>
      <c r="C199" s="17">
        <v>0</v>
      </c>
      <c r="D199" s="18">
        <v>0</v>
      </c>
      <c r="E199" s="19">
        <v>0</v>
      </c>
      <c r="F199" s="20">
        <f>F201+F204+F200+F202+F203</f>
        <v>34262.787000000004</v>
      </c>
    </row>
    <row r="200" spans="1:6" s="31" customFormat="1">
      <c r="A200" s="132" t="s">
        <v>131</v>
      </c>
      <c r="B200" s="23">
        <v>11</v>
      </c>
      <c r="C200" s="23">
        <v>2</v>
      </c>
      <c r="D200" s="24">
        <v>9995129700</v>
      </c>
      <c r="E200" s="25">
        <v>112</v>
      </c>
      <c r="F200" s="42">
        <f>'[1]Приложение 7'!G102</f>
        <v>0</v>
      </c>
    </row>
    <row r="201" spans="1:6" s="1" customFormat="1">
      <c r="A201" s="132" t="s">
        <v>132</v>
      </c>
      <c r="B201" s="23">
        <v>11</v>
      </c>
      <c r="C201" s="23">
        <v>2</v>
      </c>
      <c r="D201" s="24">
        <v>9995129700</v>
      </c>
      <c r="E201" s="25">
        <v>244</v>
      </c>
      <c r="F201" s="42">
        <f>'[1]Приложение 7'!G103</f>
        <v>400</v>
      </c>
    </row>
    <row r="202" spans="1:6" s="1" customFormat="1">
      <c r="A202" s="132" t="s">
        <v>133</v>
      </c>
      <c r="B202" s="23">
        <v>11</v>
      </c>
      <c r="C202" s="23">
        <v>2</v>
      </c>
      <c r="D202" s="24">
        <v>9995129700</v>
      </c>
      <c r="E202" s="25">
        <v>350</v>
      </c>
      <c r="F202" s="42">
        <f>'[1]Приложение 7'!G104</f>
        <v>150</v>
      </c>
    </row>
    <row r="203" spans="1:6" s="1" customFormat="1" ht="25.5">
      <c r="A203" s="133" t="s">
        <v>134</v>
      </c>
      <c r="B203" s="134">
        <v>11</v>
      </c>
      <c r="C203" s="134">
        <v>3</v>
      </c>
      <c r="D203" s="135" t="s">
        <v>90</v>
      </c>
      <c r="E203" s="136">
        <v>611</v>
      </c>
      <c r="F203" s="42">
        <f>'[1]Приложение 7'!G105</f>
        <v>33310.146000000001</v>
      </c>
    </row>
    <row r="204" spans="1:6" s="1" customFormat="1">
      <c r="A204" s="49" t="s">
        <v>135</v>
      </c>
      <c r="B204" s="23">
        <v>11</v>
      </c>
      <c r="C204" s="23">
        <v>5</v>
      </c>
      <c r="D204" s="24">
        <v>9990020400</v>
      </c>
      <c r="E204" s="25">
        <v>0</v>
      </c>
      <c r="F204" s="26">
        <f>F205+F206</f>
        <v>402.64099999999996</v>
      </c>
    </row>
    <row r="205" spans="1:6" s="1" customFormat="1">
      <c r="A205" s="22" t="s">
        <v>40</v>
      </c>
      <c r="B205" s="23">
        <v>11</v>
      </c>
      <c r="C205" s="23">
        <v>5</v>
      </c>
      <c r="D205" s="24">
        <v>9990020400</v>
      </c>
      <c r="E205" s="25">
        <v>121</v>
      </c>
      <c r="F205" s="26">
        <f>'[1]Приложение 7'!G106</f>
        <v>309.24799999999999</v>
      </c>
    </row>
    <row r="206" spans="1:6" s="1" customFormat="1">
      <c r="A206" s="22" t="s">
        <v>136</v>
      </c>
      <c r="B206" s="23">
        <v>11</v>
      </c>
      <c r="C206" s="23">
        <v>5</v>
      </c>
      <c r="D206" s="24">
        <v>9990020400</v>
      </c>
      <c r="E206" s="25">
        <v>129</v>
      </c>
      <c r="F206" s="26">
        <f>'[1]Приложение 7'!G107</f>
        <v>93.393000000000001</v>
      </c>
    </row>
    <row r="207" spans="1:6" s="31" customFormat="1">
      <c r="A207" s="58" t="s">
        <v>137</v>
      </c>
      <c r="B207" s="17">
        <v>12</v>
      </c>
      <c r="C207" s="17">
        <v>0</v>
      </c>
      <c r="D207" s="18">
        <v>0</v>
      </c>
      <c r="E207" s="19">
        <v>0</v>
      </c>
      <c r="F207" s="44">
        <f>F208</f>
        <v>3822</v>
      </c>
    </row>
    <row r="208" spans="1:6" s="1" customFormat="1">
      <c r="A208" s="49" t="s">
        <v>138</v>
      </c>
      <c r="B208" s="23">
        <v>12</v>
      </c>
      <c r="C208" s="23">
        <v>2</v>
      </c>
      <c r="D208" s="24">
        <v>9994579900</v>
      </c>
      <c r="E208" s="25">
        <v>611</v>
      </c>
      <c r="F208" s="43">
        <f>'[1]Приложение 7'!G108</f>
        <v>3822</v>
      </c>
    </row>
    <row r="209" spans="1:6" s="1" customFormat="1">
      <c r="A209" s="137" t="s">
        <v>139</v>
      </c>
      <c r="B209" s="17">
        <v>13</v>
      </c>
      <c r="C209" s="17">
        <v>0</v>
      </c>
      <c r="D209" s="18">
        <v>0</v>
      </c>
      <c r="E209" s="19">
        <v>0</v>
      </c>
      <c r="F209" s="44">
        <f>F210</f>
        <v>22</v>
      </c>
    </row>
    <row r="210" spans="1:6" s="1" customFormat="1" ht="25.5">
      <c r="A210" s="138" t="s">
        <v>140</v>
      </c>
      <c r="B210" s="23">
        <v>13</v>
      </c>
      <c r="C210" s="23">
        <v>1</v>
      </c>
      <c r="D210" s="24">
        <v>2610227880</v>
      </c>
      <c r="E210" s="25">
        <v>730</v>
      </c>
      <c r="F210" s="78">
        <f>'[1]Приложение 7'!G109</f>
        <v>22</v>
      </c>
    </row>
    <row r="211" spans="1:6" s="31" customFormat="1">
      <c r="A211" s="58" t="s">
        <v>141</v>
      </c>
      <c r="B211" s="17">
        <v>14</v>
      </c>
      <c r="C211" s="17">
        <v>0</v>
      </c>
      <c r="D211" s="18">
        <v>0</v>
      </c>
      <c r="E211" s="19">
        <v>0</v>
      </c>
      <c r="F211" s="44">
        <f>F212</f>
        <v>67588</v>
      </c>
    </row>
    <row r="212" spans="1:6" s="1" customFormat="1" ht="25.5">
      <c r="A212" s="22" t="s">
        <v>142</v>
      </c>
      <c r="B212" s="23">
        <v>14</v>
      </c>
      <c r="C212" s="23">
        <v>1</v>
      </c>
      <c r="D212" s="24">
        <v>2610160010</v>
      </c>
      <c r="E212" s="25">
        <v>511</v>
      </c>
      <c r="F212" s="43">
        <f>'[1]Приложение 7'!G111</f>
        <v>67588</v>
      </c>
    </row>
  </sheetData>
  <mergeCells count="11">
    <mergeCell ref="F12:F13"/>
    <mergeCell ref="A6:F6"/>
    <mergeCell ref="A7:F7"/>
    <mergeCell ref="A8:F8"/>
    <mergeCell ref="A9:F9"/>
    <mergeCell ref="E11:F11"/>
    <mergeCell ref="A12:A13"/>
    <mergeCell ref="B12:B13"/>
    <mergeCell ref="C12:C13"/>
    <mergeCell ref="D12:D13"/>
    <mergeCell ref="E12:E13"/>
  </mergeCells>
  <pageMargins left="0.59055118110236227" right="0" top="0.39370078740157483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2025 год</vt:lpstr>
      <vt:lpstr>2024 год</vt:lpstr>
      <vt:lpstr>2023 год</vt:lpstr>
      <vt:lpstr>Приложение 11</vt:lpstr>
      <vt:lpstr>Приложение 9</vt:lpstr>
      <vt:lpstr>'2023 год'!Область_печати</vt:lpstr>
      <vt:lpstr>'2024 год'!Область_печати</vt:lpstr>
      <vt:lpstr>'2025 год'!Область_печати</vt:lpstr>
      <vt:lpstr>'Приложение 11'!Область_печати</vt:lpstr>
      <vt:lpstr>'Приложение 9'!Область_печати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-intel05ru-</dc:creator>
  <cp:lastModifiedBy>-intel05ru-</cp:lastModifiedBy>
  <cp:lastPrinted>2022-12-23T06:25:23Z</cp:lastPrinted>
  <dcterms:created xsi:type="dcterms:W3CDTF">2022-12-22T13:07:27Z</dcterms:created>
  <dcterms:modified xsi:type="dcterms:W3CDTF">2022-12-26T06:39:42Z</dcterms:modified>
</cp:coreProperties>
</file>